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9" i="1" l="1"/>
  <c r="H109" i="1"/>
  <c r="G109" i="1"/>
  <c r="F109" i="1"/>
  <c r="N98" i="1"/>
  <c r="M98" i="1"/>
  <c r="L98" i="1"/>
  <c r="N97" i="1"/>
  <c r="J95" i="1"/>
  <c r="J112" i="1" s="1"/>
  <c r="I95" i="1"/>
  <c r="I112" i="1" s="1"/>
  <c r="H95" i="1"/>
  <c r="H112" i="1" s="1"/>
  <c r="N94" i="1"/>
  <c r="N93" i="1"/>
  <c r="N92" i="1"/>
  <c r="N91" i="1"/>
  <c r="N90" i="1"/>
  <c r="N88" i="1"/>
  <c r="N87" i="1"/>
  <c r="N86" i="1"/>
  <c r="N85" i="1"/>
  <c r="N83" i="1"/>
  <c r="N82" i="1"/>
  <c r="N81" i="1"/>
  <c r="N80" i="1"/>
  <c r="N79" i="1"/>
  <c r="N77" i="1"/>
  <c r="N76" i="1"/>
  <c r="N75" i="1"/>
  <c r="N74" i="1"/>
  <c r="N73" i="1"/>
  <c r="K72" i="1"/>
  <c r="N72" i="1" s="1"/>
  <c r="N71" i="1"/>
  <c r="N70" i="1"/>
  <c r="N66" i="1" s="1"/>
  <c r="N69" i="1"/>
  <c r="N68" i="1"/>
  <c r="N67" i="1"/>
  <c r="M66" i="1"/>
  <c r="L66" i="1"/>
  <c r="J66" i="1"/>
  <c r="I66" i="1"/>
  <c r="H66" i="1"/>
  <c r="N65" i="1"/>
  <c r="N64" i="1"/>
  <c r="N63" i="1"/>
  <c r="N62" i="1"/>
  <c r="N61" i="1"/>
  <c r="N60" i="1"/>
  <c r="N59" i="1"/>
  <c r="N58" i="1"/>
  <c r="N57" i="1"/>
  <c r="N56" i="1"/>
  <c r="N55" i="1"/>
  <c r="N54" i="1"/>
  <c r="N52" i="1"/>
  <c r="N51" i="1"/>
  <c r="N50" i="1"/>
  <c r="N49" i="1"/>
  <c r="N48" i="1"/>
  <c r="N47" i="1"/>
  <c r="N46" i="1"/>
  <c r="N45" i="1"/>
  <c r="N44" i="1"/>
  <c r="N43" i="1"/>
  <c r="N42" i="1"/>
  <c r="N41" i="1"/>
  <c r="N39" i="1"/>
  <c r="N38" i="1"/>
  <c r="N37" i="1"/>
  <c r="N36" i="1"/>
  <c r="M35" i="1"/>
  <c r="M29" i="1" s="1"/>
  <c r="M95" i="1" s="1"/>
  <c r="M112" i="1" s="1"/>
  <c r="L34" i="1"/>
  <c r="L29" i="1" s="1"/>
  <c r="L95" i="1" s="1"/>
  <c r="L112" i="1" s="1"/>
  <c r="K34" i="1"/>
  <c r="K29" i="1" s="1"/>
  <c r="N33" i="1"/>
  <c r="N32" i="1"/>
  <c r="N31" i="1"/>
  <c r="N30" i="1"/>
  <c r="J29" i="1"/>
  <c r="I29" i="1"/>
  <c r="H29" i="1"/>
  <c r="G29" i="1"/>
  <c r="G95" i="1" s="1"/>
  <c r="G112" i="1" s="1"/>
  <c r="F29" i="1"/>
  <c r="F95" i="1" s="1"/>
  <c r="F112" i="1" s="1"/>
  <c r="N28" i="1"/>
  <c r="N27" i="1"/>
  <c r="N26" i="1"/>
  <c r="N25" i="1"/>
  <c r="N24" i="1"/>
  <c r="N23" i="1"/>
  <c r="N22" i="1"/>
  <c r="L21" i="1"/>
  <c r="N21" i="1" s="1"/>
  <c r="N16" i="1" s="1"/>
  <c r="N20" i="1"/>
  <c r="N19" i="1"/>
  <c r="N18" i="1"/>
  <c r="N17" i="1"/>
  <c r="M16" i="1"/>
  <c r="L16" i="1"/>
  <c r="K16" i="1"/>
  <c r="J16" i="1"/>
  <c r="I16" i="1"/>
  <c r="H16" i="1"/>
  <c r="G16" i="1"/>
  <c r="F16" i="1"/>
  <c r="N15" i="1"/>
  <c r="N14" i="1"/>
  <c r="N13" i="1"/>
  <c r="N12" i="1"/>
  <c r="N11" i="1"/>
  <c r="N10" i="1" s="1"/>
  <c r="M10" i="1"/>
  <c r="L10" i="1"/>
  <c r="K10" i="1"/>
  <c r="J10" i="1"/>
  <c r="I10" i="1"/>
  <c r="H10" i="1"/>
  <c r="G10" i="1"/>
  <c r="F10" i="1"/>
  <c r="K66" i="1" l="1"/>
  <c r="K95" i="1" s="1"/>
  <c r="K112" i="1" s="1"/>
  <c r="N34" i="1"/>
  <c r="N29" i="1" s="1"/>
  <c r="N95" i="1" s="1"/>
  <c r="N112" i="1" s="1"/>
  <c r="N35" i="1"/>
</calcChain>
</file>

<file path=xl/sharedStrings.xml><?xml version="1.0" encoding="utf-8"?>
<sst xmlns="http://schemas.openxmlformats.org/spreadsheetml/2006/main" count="135" uniqueCount="129">
  <si>
    <t>DIRECCION GENERAL DE EMBELLECIMIENTO</t>
  </si>
  <si>
    <t>EJECUCION DE GASTOS Y APLICACIONES FINANCIERAS/2024</t>
  </si>
  <si>
    <t>2-</t>
  </si>
  <si>
    <t xml:space="preserve">GASTOS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</si>
  <si>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</si>
  <si>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</si>
  <si>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</si>
  <si>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</si>
  <si>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</si>
  <si>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</si>
  <si>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</si>
  <si>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</si>
  <si>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</si>
  <si>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2.1-</t>
  </si>
  <si>
    <t>REMUNERACIONES Y CONTRIBUCIONES</t>
  </si>
  <si>
    <t>2.1.1 - REMUNERACIONES</t>
  </si>
  <si>
    <t>2.1.2 - SOBRESUELDOS</t>
  </si>
  <si>
    <t>2.1.3 - DIETAS Y GASTOS DE
REPRESENTACIÓN</t>
  </si>
  <si>
    <t>2.1.4 - GRATIFICACIONES Y
BONIFICACIONES</t>
  </si>
  <si>
    <t>2.1.5 - CONTRIBUCIONES A LA SEGURIDAD
SOCIAL</t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</si>
  <si>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</si>
  <si>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</si>
  <si>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</si>
  <si>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</si>
  <si>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</si>
  <si>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</si>
  <si>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</si>
  <si>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</si>
  <si>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</si>
  <si>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</si>
  <si>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</si>
  <si>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</si>
  <si>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</si>
  <si>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t>2.2.9 - OTRAS CONTRATACIONES DE
SERVICIOS</t>
  </si>
  <si>
    <t xml:space="preserve">2.3 - </t>
  </si>
  <si>
    <t>MATERIALES Y SUMINISTROS</t>
  </si>
  <si>
    <t>2.3.1 - ALIMENTOS Y PRODUCTOS
AGROFORESTALES</t>
  </si>
  <si>
    <t>2.3.2 - TEXTILES Y VESTUARIOS</t>
  </si>
  <si>
    <t>2.3.3 - PRODUCTOS DE PAPEL, CARTÓN E
IMPRESOS</t>
  </si>
  <si>
    <t>2.3.4 - PRODUCTOS FARMACÉUTICOS</t>
  </si>
  <si>
    <t>2.3.5 - PRODUCTOS DE CUERO, CAUCHO Y
PLÁSTICO</t>
  </si>
  <si>
    <t>2.3.6 - PRODUCTOS DE MINERALES,
METÁLICOS Y NO METÁLICOS</t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</si>
  <si>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</si>
  <si>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</si>
  <si>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</si>
  <si>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</si>
  <si>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</si>
  <si>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</si>
  <si>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</si>
  <si>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</si>
  <si>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</si>
  <si>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</si>
  <si>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</si>
  <si>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</si>
  <si>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</si>
  <si>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</si>
  <si>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</si>
  <si>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</si>
  <si>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</si>
  <si>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</si>
  <si>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</si>
  <si>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</si>
  <si>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</si>
  <si>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</si>
  <si>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</si>
  <si>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</si>
  <si>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</si>
  <si>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</si>
  <si>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</si>
  <si>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</si>
  <si>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</si>
  <si>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</si>
  <si>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</si>
  <si>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</si>
  <si>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</si>
  <si>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</si>
  <si>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</si>
  <si>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</si>
  <si>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</si>
  <si>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</si>
  <si>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</si>
  <si>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</si>
  <si>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</si>
  <si>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</si>
  <si>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</si>
  <si>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</si>
  <si>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</si>
  <si>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</si>
  <si>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</si>
  <si>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</si>
  <si>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</si>
  <si>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</si>
  <si>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</si>
  <si>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</si>
  <si>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</si>
  <si>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</si>
  <si>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</si>
  <si>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</si>
  <si>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</si>
  <si>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</si>
  <si>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</si>
  <si>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</si>
  <si>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LIB-52-1 NULO; CUENTA 2.2.5.4.01</t>
  </si>
  <si>
    <t>MENOS: REINTEGRO DE NOMINA POR ENFERMEDAD COMUN, CUENTA 2.1.1.1.01</t>
  </si>
  <si>
    <t>4-</t>
  </si>
  <si>
    <t xml:space="preserve">APLICACIONES FINANCIERAS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</si>
  <si>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</si>
  <si>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</si>
  <si>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</si>
  <si>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</si>
  <si>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</si>
  <si>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</si>
  <si>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</si>
  <si>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</si>
  <si>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</si>
  <si>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</si>
  <si>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</si>
  <si>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</si>
  <si>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</si>
  <si>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</si>
  <si>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</si>
  <si>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</si>
  <si>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</si>
  <si>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</si>
  <si>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</si>
  <si>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 xml:space="preserve">      LIC. IRIANA NICOL JIMENEZ G.</t>
  </si>
  <si>
    <t xml:space="preserve">LIC. BRANLIS ROBERTO QUEZADA LEBRON  </t>
  </si>
  <si>
    <t>Enc. De Contabilidad</t>
  </si>
  <si>
    <t>Encargado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</si>
</sst>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6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Border="1" applyAlignment="1"/>
    <xf numFmtId="4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/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/>
    <xf numFmtId="0" fontId="5" fillId="0" borderId="0" xfId="0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/>
    <xf numFmtId="0" fontId="5" fillId="0" borderId="0" xfId="0" applyFont="1"/>
    <xf numFmtId="0" fontId="3" fillId="0" borderId="0" xfId="0" applyFont="1" applyFill="1" applyBorder="1"/>
    <xf numFmtId="0" fontId="4" fillId="0" borderId="0" xfId="0" applyFont="1" applyFill="1" applyBorder="1"/>
    <xf numFmtId="4" fontId="7" fillId="0" borderId="0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164" fontId="0" fillId="0" borderId="0" xfId="0" applyNumberForma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" fontId="5" fillId="0" borderId="0" xfId="0" applyNumberFormat="1" applyFont="1" applyBorder="1"/>
    <xf numFmtId="0" fontId="4" fillId="0" borderId="0" xfId="0" applyFont="1" applyAlignment="1"/>
    <xf numFmtId="0" fontId="4" fillId="0" borderId="0" xfId="0" applyFont="1"/>
    <xf numFmtId="0" fontId="0" fillId="0" borderId="0" xfId="0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781050</xdr:colOff>
      <xdr:row>4</xdr:row>
      <xdr:rowOff>190499</xdr:rowOff>
    </xdr:from>
    <xdr:ext cx="849637" cy="409575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5" y="952499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5</xdr:col>
      <xdr:colOff>504825</xdr:colOff>
      <xdr:row>4</xdr:row>
      <xdr:rowOff>85725</xdr:rowOff>
    </xdr:from>
    <xdr:ext cx="762066" cy="51820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2825" y="847725"/>
          <a:ext cx="762066" cy="518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1"/>
  <sheetViews>
    <sheetView tabSelected="1" topLeftCell="A100" workbookViewId="0">
      <selection activeCell="A4" sqref="A4:N121"/>
    </sheetView>
  </sheetViews>
  <sheetFormatPr baseColWidth="10" defaultColWidth="9.140625" defaultRowHeight="15" x14ac:dyDescent="0.25"/>
  <cols>
    <col min="5" max="5" width="15.140625" customWidth="1"/>
    <col min="6" max="6" width="14.5703125" customWidth="1"/>
    <col min="7" max="7" width="18.140625" customWidth="1"/>
    <col min="8" max="8" width="14.85546875" customWidth="1"/>
    <col min="9" max="9" width="13.140625" customWidth="1"/>
    <col min="10" max="10" width="14.42578125" customWidth="1"/>
    <col min="11" max="11" width="14.7109375" customWidth="1"/>
    <col min="12" max="12" width="13.140625" customWidth="1"/>
    <col min="13" max="13" width="14.7109375" customWidth="1"/>
    <col min="14" max="14" width="14.42578125" customWidth="1"/>
  </cols>
  <sheetData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6" spans="1:14" ht="18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5" t="s">
        <v>2</v>
      </c>
      <c r="B9" s="6" t="s">
        <v>3</v>
      </c>
      <c r="C9" s="7"/>
      <c r="D9" s="7"/>
      <c r="E9" s="8"/>
      <c r="F9" s="9" t="s">
        <v>4</v>
      </c>
      <c r="G9" s="10" t="s">
        <v>5</v>
      </c>
      <c r="H9" s="10" t="s">
        <v>6</v>
      </c>
      <c r="I9" s="10" t="s">
        <v>7</v>
      </c>
      <c r="J9" s="10" t="s">
        <v>8</v>
      </c>
      <c r="K9" s="10" t="s">
        <v>9</v>
      </c>
      <c r="L9" s="10" t="s">
        <v>10</v>
      </c>
      <c r="M9" s="10" t="s">
        <v>11</v>
      </c>
      <c r="N9" s="11" t="s">
        <v>12</v>
      </c>
    </row>
    <row r="10" spans="1:14" x14ac:dyDescent="0.25">
      <c r="A10" s="12" t="s">
        <v>13</v>
      </c>
      <c r="B10" s="13" t="s">
        <v>14</v>
      </c>
      <c r="C10" s="13"/>
      <c r="D10" s="14"/>
      <c r="E10" s="14"/>
      <c r="F10" s="15">
        <f t="shared" ref="F10:K10" si="0">SUM(F11:F15)</f>
        <v>18624615.859999999</v>
      </c>
      <c r="G10" s="15">
        <f t="shared" si="0"/>
        <v>18894805.859999999</v>
      </c>
      <c r="H10" s="15">
        <f t="shared" si="0"/>
        <v>24489037.419999998</v>
      </c>
      <c r="I10" s="15">
        <f t="shared" si="0"/>
        <v>19066455.550000001</v>
      </c>
      <c r="J10" s="15">
        <f t="shared" si="0"/>
        <v>32417458.310000002</v>
      </c>
      <c r="K10" s="15">
        <f t="shared" si="0"/>
        <v>18473060.48</v>
      </c>
      <c r="L10" s="15">
        <f>SUM(L11:L15)</f>
        <v>18467204.420000002</v>
      </c>
      <c r="M10" s="15">
        <f>SUM(M11:M15)</f>
        <v>22020335.789999999</v>
      </c>
      <c r="N10" s="15">
        <f>+N11+N12+N14+N13+N15</f>
        <v>172452973.68999997</v>
      </c>
    </row>
    <row r="11" spans="1:14" x14ac:dyDescent="0.25">
      <c r="A11" s="16"/>
      <c r="B11" s="17" t="s">
        <v>15</v>
      </c>
      <c r="C11" s="18"/>
      <c r="D11" s="18"/>
      <c r="E11" s="14"/>
      <c r="F11" s="19">
        <v>15899530.83</v>
      </c>
      <c r="G11" s="19">
        <v>16139904.73</v>
      </c>
      <c r="H11" s="19">
        <v>21750400.789999999</v>
      </c>
      <c r="I11" s="19">
        <v>16323896.42</v>
      </c>
      <c r="J11" s="19">
        <v>15746328.630000001</v>
      </c>
      <c r="K11" s="19">
        <v>15760728.630000001</v>
      </c>
      <c r="L11" s="19">
        <v>15751328.630000001</v>
      </c>
      <c r="M11" s="19">
        <v>19314769.800000001</v>
      </c>
      <c r="N11" s="19">
        <f>SUM(F11:M11)</f>
        <v>136686888.45999998</v>
      </c>
    </row>
    <row r="12" spans="1:14" x14ac:dyDescent="0.25">
      <c r="A12" s="16"/>
      <c r="B12" s="17" t="s">
        <v>16</v>
      </c>
      <c r="C12" s="18"/>
      <c r="D12" s="18"/>
      <c r="E12" s="14"/>
      <c r="F12" s="19">
        <v>280000</v>
      </c>
      <c r="G12" s="19">
        <v>280000</v>
      </c>
      <c r="H12" s="19">
        <v>280000</v>
      </c>
      <c r="I12" s="19">
        <v>280000</v>
      </c>
      <c r="J12" s="19">
        <v>14246028.390000001</v>
      </c>
      <c r="K12" s="19">
        <v>285000</v>
      </c>
      <c r="L12" s="19">
        <v>290000</v>
      </c>
      <c r="M12" s="19">
        <v>280000</v>
      </c>
      <c r="N12" s="19">
        <f>SUM(F12:M12)</f>
        <v>16221028.390000001</v>
      </c>
    </row>
    <row r="13" spans="1:14" x14ac:dyDescent="0.25">
      <c r="A13" s="16"/>
      <c r="B13" s="17" t="s">
        <v>17</v>
      </c>
      <c r="C13" s="20"/>
      <c r="D13" s="20"/>
      <c r="E13" s="14"/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f>SUM(F13:M13)</f>
        <v>0</v>
      </c>
    </row>
    <row r="14" spans="1:14" x14ac:dyDescent="0.25">
      <c r="A14" s="16"/>
      <c r="B14" s="17" t="s">
        <v>18</v>
      </c>
      <c r="C14" s="20"/>
      <c r="D14" s="20"/>
      <c r="E14" s="14"/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f>SUM(F14:M14)</f>
        <v>0</v>
      </c>
    </row>
    <row r="15" spans="1:14" x14ac:dyDescent="0.25">
      <c r="A15" s="16"/>
      <c r="B15" s="21" t="s">
        <v>19</v>
      </c>
      <c r="C15" s="21"/>
      <c r="D15" s="21"/>
      <c r="E15" s="14"/>
      <c r="F15" s="19">
        <v>2445085.0299999998</v>
      </c>
      <c r="G15" s="19">
        <v>2474901.13</v>
      </c>
      <c r="H15" s="19">
        <v>2458636.63</v>
      </c>
      <c r="I15" s="19">
        <v>2462559.13</v>
      </c>
      <c r="J15" s="19">
        <v>2425101.29</v>
      </c>
      <c r="K15" s="19">
        <v>2427331.85</v>
      </c>
      <c r="L15" s="19">
        <v>2425875.79</v>
      </c>
      <c r="M15" s="19">
        <v>2425565.9900000002</v>
      </c>
      <c r="N15" s="19">
        <f>SUM(F15:M15)</f>
        <v>19545056.840000004</v>
      </c>
    </row>
    <row r="16" spans="1:14" x14ac:dyDescent="0.25">
      <c r="A16" s="12" t="s">
        <v>20</v>
      </c>
      <c r="B16" s="22" t="s">
        <v>21</v>
      </c>
      <c r="C16" s="18"/>
      <c r="D16" s="14"/>
      <c r="E16" s="14"/>
      <c r="F16" s="15">
        <f>SUM(F17:F26)</f>
        <v>741387.33000000007</v>
      </c>
      <c r="G16" s="15">
        <f>+G18+G20+G21+G22+G17+G28</f>
        <v>4823459.1399999997</v>
      </c>
      <c r="H16" s="15">
        <f t="shared" ref="H16:N16" si="1">SUM(H17:H28)</f>
        <v>3270508.74</v>
      </c>
      <c r="I16" s="15">
        <f t="shared" si="1"/>
        <v>1440104.1400000001</v>
      </c>
      <c r="J16" s="15">
        <f t="shared" si="1"/>
        <v>3218621.25</v>
      </c>
      <c r="K16" s="15">
        <f t="shared" si="1"/>
        <v>5205328.83</v>
      </c>
      <c r="L16" s="15">
        <f t="shared" si="1"/>
        <v>2012606.6400000001</v>
      </c>
      <c r="M16" s="15">
        <f t="shared" si="1"/>
        <v>3219455.98</v>
      </c>
      <c r="N16" s="15">
        <f t="shared" si="1"/>
        <v>23931472.050000001</v>
      </c>
    </row>
    <row r="17" spans="1:14" x14ac:dyDescent="0.25">
      <c r="A17" s="16"/>
      <c r="B17" s="17" t="s">
        <v>22</v>
      </c>
      <c r="C17" s="18"/>
      <c r="D17" s="18"/>
      <c r="E17" s="14"/>
      <c r="F17" s="19">
        <v>164489.32</v>
      </c>
      <c r="G17" s="19">
        <v>506422.8</v>
      </c>
      <c r="H17" s="19">
        <v>409354.01</v>
      </c>
      <c r="I17" s="19">
        <v>262674.03000000003</v>
      </c>
      <c r="J17" s="19">
        <v>552634.66</v>
      </c>
      <c r="K17" s="19">
        <v>932366.17</v>
      </c>
      <c r="L17" s="19">
        <v>14170</v>
      </c>
      <c r="M17" s="19">
        <v>494263.74</v>
      </c>
      <c r="N17" s="19">
        <f>SUM(F17:M17)</f>
        <v>3336374.7299999995</v>
      </c>
    </row>
    <row r="18" spans="1:14" x14ac:dyDescent="0.25">
      <c r="A18" s="23"/>
      <c r="B18" s="24" t="s">
        <v>23</v>
      </c>
      <c r="C18" s="21"/>
      <c r="D18" s="21"/>
      <c r="E18" s="14"/>
      <c r="F18" s="19">
        <v>0</v>
      </c>
      <c r="G18" s="19">
        <v>0</v>
      </c>
      <c r="H18" s="19">
        <v>200940.01</v>
      </c>
      <c r="I18" s="19">
        <v>16980</v>
      </c>
      <c r="J18" s="19">
        <v>166980.01</v>
      </c>
      <c r="K18" s="19">
        <v>316980.02</v>
      </c>
      <c r="L18" s="19">
        <v>16980</v>
      </c>
      <c r="M18" s="19">
        <v>166980.01</v>
      </c>
      <c r="N18" s="19">
        <f t="shared" ref="N18:N28" si="2">SUM(F18:M18)</f>
        <v>885840.05</v>
      </c>
    </row>
    <row r="19" spans="1:14" x14ac:dyDescent="0.25">
      <c r="A19" s="16"/>
      <c r="B19" s="17" t="s">
        <v>24</v>
      </c>
      <c r="C19" s="18"/>
      <c r="D19" s="18"/>
      <c r="E19" s="14"/>
      <c r="F19" s="19">
        <v>0</v>
      </c>
      <c r="G19" s="19">
        <v>0</v>
      </c>
      <c r="H19" s="19">
        <v>284927.5</v>
      </c>
      <c r="I19" s="19">
        <v>0</v>
      </c>
      <c r="J19" s="19">
        <v>0</v>
      </c>
      <c r="K19" s="19">
        <v>723350</v>
      </c>
      <c r="L19" s="19">
        <v>0</v>
      </c>
      <c r="M19" s="19">
        <v>390600</v>
      </c>
      <c r="N19" s="19">
        <f t="shared" si="2"/>
        <v>1398877.5</v>
      </c>
    </row>
    <row r="20" spans="1:14" x14ac:dyDescent="0.25">
      <c r="A20" s="16"/>
      <c r="B20" s="21" t="s">
        <v>25</v>
      </c>
      <c r="C20" s="21"/>
      <c r="D20" s="21"/>
      <c r="E20" s="14"/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f t="shared" si="2"/>
        <v>0</v>
      </c>
    </row>
    <row r="21" spans="1:14" x14ac:dyDescent="0.25">
      <c r="A21" s="16"/>
      <c r="B21" s="17" t="s">
        <v>26</v>
      </c>
      <c r="C21" s="18"/>
      <c r="D21" s="18"/>
      <c r="E21" s="25"/>
      <c r="F21" s="19">
        <v>450000.01</v>
      </c>
      <c r="G21" s="19">
        <v>1935766.16</v>
      </c>
      <c r="H21" s="19">
        <v>1039478.08</v>
      </c>
      <c r="I21" s="19">
        <v>956548.11</v>
      </c>
      <c r="J21" s="19">
        <v>1507618.1</v>
      </c>
      <c r="K21" s="19">
        <v>1359548.1</v>
      </c>
      <c r="L21" s="19">
        <f>1181918.1+17700</f>
        <v>1199618.1000000001</v>
      </c>
      <c r="M21" s="19">
        <v>1141922.08</v>
      </c>
      <c r="N21" s="19">
        <f t="shared" si="2"/>
        <v>9590498.7400000002</v>
      </c>
    </row>
    <row r="22" spans="1:14" x14ac:dyDescent="0.25">
      <c r="A22" s="16"/>
      <c r="B22" s="17" t="s">
        <v>27</v>
      </c>
      <c r="C22" s="18"/>
      <c r="D22" s="18"/>
      <c r="E22" s="14"/>
      <c r="F22" s="19">
        <v>126898</v>
      </c>
      <c r="G22" s="19">
        <v>1973143.58</v>
      </c>
      <c r="H22" s="19">
        <v>126898</v>
      </c>
      <c r="I22" s="19">
        <v>25582</v>
      </c>
      <c r="J22" s="19">
        <v>124933</v>
      </c>
      <c r="K22" s="19">
        <v>0</v>
      </c>
      <c r="L22" s="19">
        <v>228074</v>
      </c>
      <c r="M22" s="19">
        <v>169808.61</v>
      </c>
      <c r="N22" s="19">
        <f t="shared" si="2"/>
        <v>2775337.19</v>
      </c>
    </row>
    <row r="23" spans="1:14" x14ac:dyDescent="0.25">
      <c r="A23" s="16"/>
      <c r="B23" s="17" t="s">
        <v>28</v>
      </c>
      <c r="C23" s="18"/>
      <c r="D23" s="18"/>
      <c r="E23" s="14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f t="shared" si="2"/>
        <v>0</v>
      </c>
    </row>
    <row r="24" spans="1:14" x14ac:dyDescent="0.25">
      <c r="A24" s="16"/>
      <c r="B24" s="24" t="s">
        <v>29</v>
      </c>
      <c r="C24" s="18"/>
      <c r="D24" s="18"/>
      <c r="E24" s="14"/>
      <c r="F24" s="19">
        <v>0</v>
      </c>
      <c r="G24" s="19">
        <v>0</v>
      </c>
      <c r="H24" s="19">
        <v>746300</v>
      </c>
      <c r="I24" s="19">
        <v>0</v>
      </c>
      <c r="J24" s="19">
        <v>253749.94</v>
      </c>
      <c r="K24" s="19">
        <v>499810</v>
      </c>
      <c r="L24" s="19">
        <v>0</v>
      </c>
      <c r="M24" s="19">
        <v>249725</v>
      </c>
      <c r="N24" s="19">
        <f t="shared" si="2"/>
        <v>1749584.94</v>
      </c>
    </row>
    <row r="25" spans="1:14" x14ac:dyDescent="0.25">
      <c r="A25" s="16"/>
      <c r="B25" s="21" t="s">
        <v>30</v>
      </c>
      <c r="C25" s="21"/>
      <c r="D25" s="21"/>
      <c r="E25" s="21"/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f t="shared" si="2"/>
        <v>0</v>
      </c>
    </row>
    <row r="26" spans="1:14" x14ac:dyDescent="0.25">
      <c r="A26" s="16"/>
      <c r="B26" s="24" t="s">
        <v>31</v>
      </c>
      <c r="C26" s="21"/>
      <c r="D26" s="21"/>
      <c r="E26" s="21"/>
      <c r="F26" s="19">
        <v>0</v>
      </c>
      <c r="G26" s="19">
        <v>0</v>
      </c>
      <c r="H26" s="19">
        <v>54484.54</v>
      </c>
      <c r="I26" s="19">
        <v>178320</v>
      </c>
      <c r="J26" s="19">
        <v>204484.54</v>
      </c>
      <c r="K26" s="19">
        <v>204484.54</v>
      </c>
      <c r="L26" s="19">
        <v>204484.54</v>
      </c>
      <c r="M26" s="19">
        <v>204484.54</v>
      </c>
      <c r="N26" s="19">
        <f t="shared" si="2"/>
        <v>1050742.7</v>
      </c>
    </row>
    <row r="27" spans="1:14" x14ac:dyDescent="0.25">
      <c r="A27" s="16"/>
      <c r="B27" s="24" t="s">
        <v>32</v>
      </c>
      <c r="C27" s="21"/>
      <c r="D27" s="21"/>
      <c r="E27" s="14"/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f t="shared" si="2"/>
        <v>0</v>
      </c>
    </row>
    <row r="28" spans="1:14" x14ac:dyDescent="0.25">
      <c r="A28" s="16"/>
      <c r="B28" s="21" t="s">
        <v>33</v>
      </c>
      <c r="C28" s="21"/>
      <c r="D28" s="21"/>
      <c r="E28" s="14"/>
      <c r="F28" s="19">
        <v>0</v>
      </c>
      <c r="G28" s="19">
        <v>408126.6</v>
      </c>
      <c r="H28" s="19">
        <v>408126.6</v>
      </c>
      <c r="I28" s="19">
        <v>0</v>
      </c>
      <c r="J28" s="19">
        <v>408221</v>
      </c>
      <c r="K28" s="19">
        <v>1168790</v>
      </c>
      <c r="L28" s="19">
        <v>349280</v>
      </c>
      <c r="M28" s="19">
        <v>401672</v>
      </c>
      <c r="N28" s="19">
        <f t="shared" si="2"/>
        <v>3144216.2</v>
      </c>
    </row>
    <row r="29" spans="1:14" x14ac:dyDescent="0.25">
      <c r="A29" s="12" t="s">
        <v>34</v>
      </c>
      <c r="B29" s="22" t="s">
        <v>35</v>
      </c>
      <c r="C29" s="18"/>
      <c r="D29" s="14"/>
      <c r="E29" s="14"/>
      <c r="F29" s="15">
        <f>+F32+F30+F31+F33+F34+F35+F36</f>
        <v>1449043.16</v>
      </c>
      <c r="G29" s="15">
        <f>+G32+G30+G31+G33+G34+G35+G36</f>
        <v>2048575.51</v>
      </c>
      <c r="H29" s="15">
        <f t="shared" ref="H29:N29" si="3">SUM(H30:H39)</f>
        <v>8426304.1999999993</v>
      </c>
      <c r="I29" s="15">
        <f t="shared" si="3"/>
        <v>2694928.26</v>
      </c>
      <c r="J29" s="15">
        <f t="shared" si="3"/>
        <v>1887568.7</v>
      </c>
      <c r="K29" s="15">
        <f t="shared" si="3"/>
        <v>4919880.34</v>
      </c>
      <c r="L29" s="15">
        <f t="shared" si="3"/>
        <v>5463555.1400000006</v>
      </c>
      <c r="M29" s="15">
        <f t="shared" si="3"/>
        <v>5785803.2799999993</v>
      </c>
      <c r="N29" s="15">
        <f t="shared" si="3"/>
        <v>32675658.590000004</v>
      </c>
    </row>
    <row r="30" spans="1:14" x14ac:dyDescent="0.25">
      <c r="A30" s="16"/>
      <c r="B30" s="21" t="s">
        <v>36</v>
      </c>
      <c r="C30" s="21"/>
      <c r="D30" s="21"/>
      <c r="E30" s="14"/>
      <c r="F30" s="19">
        <v>0</v>
      </c>
      <c r="G30" s="19">
        <v>341940.2</v>
      </c>
      <c r="H30" s="19">
        <v>1534209.8</v>
      </c>
      <c r="I30" s="19">
        <v>368861.6</v>
      </c>
      <c r="J30" s="19">
        <v>168228.2</v>
      </c>
      <c r="K30" s="19">
        <v>214931.1</v>
      </c>
      <c r="L30" s="19">
        <v>0</v>
      </c>
      <c r="M30" s="19">
        <v>346256.2</v>
      </c>
      <c r="N30" s="19">
        <f>SUM(F30:M30)</f>
        <v>2974427.1000000006</v>
      </c>
    </row>
    <row r="31" spans="1:14" x14ac:dyDescent="0.25">
      <c r="A31" s="16"/>
      <c r="B31" s="17" t="s">
        <v>37</v>
      </c>
      <c r="C31" s="18"/>
      <c r="D31" s="18"/>
      <c r="E31" s="14"/>
      <c r="F31" s="19">
        <v>0</v>
      </c>
      <c r="G31" s="19">
        <v>0</v>
      </c>
      <c r="H31" s="19">
        <v>0</v>
      </c>
      <c r="I31" s="19">
        <v>428104</v>
      </c>
      <c r="J31" s="19">
        <v>0</v>
      </c>
      <c r="K31" s="19">
        <v>11698.51</v>
      </c>
      <c r="L31" s="19">
        <v>54870</v>
      </c>
      <c r="M31" s="19">
        <v>0</v>
      </c>
      <c r="N31" s="19">
        <f t="shared" ref="N31:N39" si="4">SUM(F31:M31)</f>
        <v>494672.51</v>
      </c>
    </row>
    <row r="32" spans="1:14" x14ac:dyDescent="0.25">
      <c r="A32" s="16"/>
      <c r="B32" s="21" t="s">
        <v>38</v>
      </c>
      <c r="C32" s="21"/>
      <c r="D32" s="21"/>
      <c r="E32" s="14"/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495750.87</v>
      </c>
      <c r="N32" s="19">
        <f t="shared" si="4"/>
        <v>495750.87</v>
      </c>
    </row>
    <row r="33" spans="1:14" x14ac:dyDescent="0.25">
      <c r="A33" s="16"/>
      <c r="B33" s="21" t="s">
        <v>39</v>
      </c>
      <c r="C33" s="21"/>
      <c r="D33" s="21"/>
      <c r="E33" s="14"/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f t="shared" si="4"/>
        <v>0</v>
      </c>
    </row>
    <row r="34" spans="1:14" x14ac:dyDescent="0.25">
      <c r="A34" s="16"/>
      <c r="B34" s="21" t="s">
        <v>40</v>
      </c>
      <c r="C34" s="21"/>
      <c r="D34" s="21"/>
      <c r="E34" s="14"/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f>162792.9+224701.5</f>
        <v>387494.40000000002</v>
      </c>
      <c r="L34" s="19">
        <f>91332-17700</f>
        <v>73632</v>
      </c>
      <c r="M34" s="19">
        <v>1231920</v>
      </c>
      <c r="N34" s="19">
        <f t="shared" si="4"/>
        <v>1693046.4</v>
      </c>
    </row>
    <row r="35" spans="1:14" x14ac:dyDescent="0.25">
      <c r="A35" s="16"/>
      <c r="B35" s="21" t="s">
        <v>41</v>
      </c>
      <c r="C35" s="21"/>
      <c r="D35" s="21"/>
      <c r="E35" s="14"/>
      <c r="F35" s="19">
        <v>0</v>
      </c>
      <c r="G35" s="19">
        <v>0</v>
      </c>
      <c r="H35" s="19">
        <v>1700000</v>
      </c>
      <c r="I35" s="19">
        <v>0</v>
      </c>
      <c r="J35" s="19">
        <v>0</v>
      </c>
      <c r="K35" s="19">
        <v>300136.49</v>
      </c>
      <c r="L35" s="19">
        <v>2031975.67</v>
      </c>
      <c r="M35" s="19">
        <f>485469.53+353632.01</f>
        <v>839101.54</v>
      </c>
      <c r="N35" s="19">
        <f t="shared" si="4"/>
        <v>4871213.7</v>
      </c>
    </row>
    <row r="36" spans="1:14" x14ac:dyDescent="0.25">
      <c r="A36" s="16"/>
      <c r="B36" s="24" t="s">
        <v>42</v>
      </c>
      <c r="C36" s="21"/>
      <c r="D36" s="21"/>
      <c r="E36" s="14"/>
      <c r="F36" s="19">
        <v>1449043.16</v>
      </c>
      <c r="G36" s="19">
        <v>1706635.31</v>
      </c>
      <c r="H36" s="19">
        <v>2298413.81</v>
      </c>
      <c r="I36" s="19">
        <v>1611312.82</v>
      </c>
      <c r="J36" s="19">
        <v>1650840.56</v>
      </c>
      <c r="K36" s="19">
        <v>2911361.93</v>
      </c>
      <c r="L36" s="19">
        <v>1843761.82</v>
      </c>
      <c r="M36" s="19">
        <v>1895602.73</v>
      </c>
      <c r="N36" s="19">
        <f t="shared" si="4"/>
        <v>15366972.140000001</v>
      </c>
    </row>
    <row r="37" spans="1:14" x14ac:dyDescent="0.25">
      <c r="A37" s="16"/>
      <c r="B37" s="26" t="s">
        <v>43</v>
      </c>
      <c r="C37" s="21"/>
      <c r="D37" s="21"/>
      <c r="E37" s="26"/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f t="shared" si="4"/>
        <v>0</v>
      </c>
    </row>
    <row r="38" spans="1:14" x14ac:dyDescent="0.25">
      <c r="A38" s="16"/>
      <c r="B38" s="26" t="s">
        <v>44</v>
      </c>
      <c r="C38" s="21"/>
      <c r="D38" s="21"/>
      <c r="E38" s="26"/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f t="shared" si="4"/>
        <v>0</v>
      </c>
    </row>
    <row r="39" spans="1:14" x14ac:dyDescent="0.25">
      <c r="A39" s="16"/>
      <c r="B39" s="21" t="s">
        <v>45</v>
      </c>
      <c r="C39" s="21"/>
      <c r="D39" s="21"/>
      <c r="E39" s="14"/>
      <c r="F39" s="19">
        <v>0</v>
      </c>
      <c r="G39" s="19">
        <v>0</v>
      </c>
      <c r="H39" s="19">
        <v>2893680.59</v>
      </c>
      <c r="I39" s="19">
        <v>286649.84000000003</v>
      </c>
      <c r="J39" s="19">
        <v>68499.94</v>
      </c>
      <c r="K39" s="19">
        <v>1094257.9099999999</v>
      </c>
      <c r="L39" s="19">
        <v>1459315.65</v>
      </c>
      <c r="M39" s="19">
        <v>977171.94</v>
      </c>
      <c r="N39" s="19">
        <f t="shared" si="4"/>
        <v>6779575.8699999992</v>
      </c>
    </row>
    <row r="40" spans="1:14" x14ac:dyDescent="0.25">
      <c r="A40" s="12" t="s">
        <v>46</v>
      </c>
      <c r="B40" s="22" t="s">
        <v>47</v>
      </c>
      <c r="C40" s="18"/>
      <c r="D40" s="14"/>
      <c r="E40" s="14"/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</row>
    <row r="41" spans="1:14" x14ac:dyDescent="0.25">
      <c r="A41" s="16"/>
      <c r="B41" s="27" t="s">
        <v>48</v>
      </c>
      <c r="C41" s="27"/>
      <c r="D41" s="27"/>
      <c r="E41" s="27"/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f>SUM(F41:I41)</f>
        <v>0</v>
      </c>
    </row>
    <row r="42" spans="1:14" x14ac:dyDescent="0.25">
      <c r="A42" s="16"/>
      <c r="B42" s="24" t="s">
        <v>49</v>
      </c>
      <c r="C42" s="21"/>
      <c r="D42" s="21"/>
      <c r="E42" s="21"/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f>SUM(F42:I42)</f>
        <v>0</v>
      </c>
    </row>
    <row r="43" spans="1:14" x14ac:dyDescent="0.25">
      <c r="A43" s="16"/>
      <c r="B43" s="24" t="s">
        <v>50</v>
      </c>
      <c r="C43" s="21"/>
      <c r="D43" s="21"/>
      <c r="E43" s="14"/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f>SUM(F43:I43)</f>
        <v>0</v>
      </c>
    </row>
    <row r="44" spans="1:14" x14ac:dyDescent="0.25">
      <c r="A44" s="16"/>
      <c r="B44" s="24" t="s">
        <v>51</v>
      </c>
      <c r="C44" s="21"/>
      <c r="D44" s="21"/>
      <c r="E44" s="14"/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f>SUM(F44:I44)</f>
        <v>0</v>
      </c>
    </row>
    <row r="45" spans="1:14" x14ac:dyDescent="0.25">
      <c r="A45" s="16"/>
      <c r="B45" s="24" t="s">
        <v>52</v>
      </c>
      <c r="C45" s="21"/>
      <c r="D45" s="21"/>
      <c r="E45" s="14"/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f>SUM(F45:I45)</f>
        <v>0</v>
      </c>
    </row>
    <row r="46" spans="1:14" x14ac:dyDescent="0.25">
      <c r="A46" s="16"/>
      <c r="B46" s="24" t="s">
        <v>53</v>
      </c>
      <c r="C46" s="21"/>
      <c r="D46" s="21"/>
      <c r="E46" s="14"/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f t="shared" ref="N46:N52" si="5">SUM(F46:H46)</f>
        <v>0</v>
      </c>
    </row>
    <row r="47" spans="1:14" x14ac:dyDescent="0.25">
      <c r="A47" s="16"/>
      <c r="B47" s="24" t="s">
        <v>54</v>
      </c>
      <c r="C47" s="21"/>
      <c r="D47" s="21"/>
      <c r="E47" s="14"/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f t="shared" si="5"/>
        <v>0</v>
      </c>
    </row>
    <row r="48" spans="1:14" x14ac:dyDescent="0.25">
      <c r="A48" s="16"/>
      <c r="B48" s="24" t="s">
        <v>55</v>
      </c>
      <c r="C48" s="21"/>
      <c r="D48" s="21"/>
      <c r="E48" s="14"/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f t="shared" si="5"/>
        <v>0</v>
      </c>
    </row>
    <row r="49" spans="1:14" x14ac:dyDescent="0.25">
      <c r="A49" s="16"/>
      <c r="B49" s="24" t="s">
        <v>54</v>
      </c>
      <c r="C49" s="21"/>
      <c r="D49" s="21"/>
      <c r="E49" s="14"/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f t="shared" si="5"/>
        <v>0</v>
      </c>
    </row>
    <row r="50" spans="1:14" x14ac:dyDescent="0.25">
      <c r="A50" s="28"/>
      <c r="B50" s="14" t="s">
        <v>56</v>
      </c>
      <c r="C50" s="14"/>
      <c r="D50" s="14"/>
      <c r="E50" s="14"/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f t="shared" si="5"/>
        <v>0</v>
      </c>
    </row>
    <row r="51" spans="1:14" x14ac:dyDescent="0.25">
      <c r="A51" s="28"/>
      <c r="B51" s="14" t="s">
        <v>57</v>
      </c>
      <c r="C51" s="14"/>
      <c r="D51" s="14"/>
      <c r="E51" s="14"/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f t="shared" si="5"/>
        <v>0</v>
      </c>
    </row>
    <row r="52" spans="1:14" x14ac:dyDescent="0.25">
      <c r="A52" s="28"/>
      <c r="B52" s="14" t="s">
        <v>58</v>
      </c>
      <c r="C52" s="14"/>
      <c r="D52" s="14"/>
      <c r="E52" s="14"/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f t="shared" si="5"/>
        <v>0</v>
      </c>
    </row>
    <row r="53" spans="1:14" x14ac:dyDescent="0.25">
      <c r="A53" s="29" t="s">
        <v>59</v>
      </c>
      <c r="B53" s="25" t="s">
        <v>60</v>
      </c>
      <c r="C53" s="14"/>
      <c r="D53" s="14"/>
      <c r="E53" s="14"/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</row>
    <row r="54" spans="1:14" x14ac:dyDescent="0.25">
      <c r="A54" s="28"/>
      <c r="B54" s="14" t="s">
        <v>61</v>
      </c>
      <c r="C54" s="14"/>
      <c r="D54" s="14"/>
      <c r="E54" s="14"/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f t="shared" ref="N54:N65" si="6">SUM(F54:H54)</f>
        <v>0</v>
      </c>
    </row>
    <row r="55" spans="1:14" x14ac:dyDescent="0.25">
      <c r="A55" s="28"/>
      <c r="B55" s="14" t="s">
        <v>62</v>
      </c>
      <c r="C55" s="14"/>
      <c r="D55" s="14"/>
      <c r="E55" s="14"/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f t="shared" si="6"/>
        <v>0</v>
      </c>
    </row>
    <row r="56" spans="1:14" x14ac:dyDescent="0.25">
      <c r="A56" s="28"/>
      <c r="B56" s="14" t="s">
        <v>50</v>
      </c>
      <c r="C56" s="14"/>
      <c r="D56" s="14"/>
      <c r="E56" s="14"/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f t="shared" si="6"/>
        <v>0</v>
      </c>
    </row>
    <row r="57" spans="1:14" x14ac:dyDescent="0.25">
      <c r="A57" s="28"/>
      <c r="B57" s="14" t="s">
        <v>63</v>
      </c>
      <c r="C57" s="14"/>
      <c r="D57" s="14"/>
      <c r="E57" s="14"/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f t="shared" si="6"/>
        <v>0</v>
      </c>
    </row>
    <row r="58" spans="1:14" x14ac:dyDescent="0.25">
      <c r="A58" s="28"/>
      <c r="B58" s="14" t="s">
        <v>52</v>
      </c>
      <c r="C58" s="14"/>
      <c r="D58" s="14"/>
      <c r="E58" s="14"/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f t="shared" si="6"/>
        <v>0</v>
      </c>
    </row>
    <row r="59" spans="1:14" x14ac:dyDescent="0.25">
      <c r="A59" s="29"/>
      <c r="B59" s="14" t="s">
        <v>64</v>
      </c>
      <c r="C59" s="14"/>
      <c r="D59" s="14"/>
      <c r="E59" s="14"/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f t="shared" si="6"/>
        <v>0</v>
      </c>
    </row>
    <row r="60" spans="1:14" x14ac:dyDescent="0.25">
      <c r="A60" s="28"/>
      <c r="B60" s="24" t="s">
        <v>54</v>
      </c>
      <c r="C60" s="24"/>
      <c r="D60" s="24"/>
      <c r="E60" s="24"/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f t="shared" si="6"/>
        <v>0</v>
      </c>
    </row>
    <row r="61" spans="1:14" x14ac:dyDescent="0.25">
      <c r="A61" s="16"/>
      <c r="B61" s="24" t="s">
        <v>65</v>
      </c>
      <c r="C61" s="24"/>
      <c r="D61" s="24"/>
      <c r="E61" s="24"/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f t="shared" si="6"/>
        <v>0</v>
      </c>
    </row>
    <row r="62" spans="1:14" x14ac:dyDescent="0.25">
      <c r="A62" s="16"/>
      <c r="B62" s="24" t="s">
        <v>54</v>
      </c>
      <c r="C62" s="24"/>
      <c r="D62" s="24"/>
      <c r="E62" s="24"/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f t="shared" si="6"/>
        <v>0</v>
      </c>
    </row>
    <row r="63" spans="1:14" x14ac:dyDescent="0.25">
      <c r="A63" s="16"/>
      <c r="B63" s="24" t="s">
        <v>66</v>
      </c>
      <c r="C63" s="24"/>
      <c r="D63" s="24"/>
      <c r="E63" s="24"/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f t="shared" si="6"/>
        <v>0</v>
      </c>
    </row>
    <row r="64" spans="1:14" x14ac:dyDescent="0.25">
      <c r="A64" s="16"/>
      <c r="B64" s="24" t="s">
        <v>67</v>
      </c>
      <c r="C64" s="24"/>
      <c r="D64" s="24"/>
      <c r="E64" s="24"/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f t="shared" si="6"/>
        <v>0</v>
      </c>
    </row>
    <row r="65" spans="1:14" x14ac:dyDescent="0.25">
      <c r="A65" s="16"/>
      <c r="B65" s="24" t="s">
        <v>58</v>
      </c>
      <c r="C65" s="24"/>
      <c r="D65" s="24"/>
      <c r="E65" s="24"/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f t="shared" si="6"/>
        <v>0</v>
      </c>
    </row>
    <row r="66" spans="1:14" x14ac:dyDescent="0.25">
      <c r="A66" s="30" t="s">
        <v>68</v>
      </c>
      <c r="B66" s="31" t="s">
        <v>69</v>
      </c>
      <c r="C66" s="24"/>
      <c r="D66" s="24"/>
      <c r="E66" s="24"/>
      <c r="F66" s="15">
        <v>0</v>
      </c>
      <c r="G66" s="15">
        <v>0</v>
      </c>
      <c r="H66" s="15">
        <f>+H72</f>
        <v>149798.64000000001</v>
      </c>
      <c r="I66" s="15">
        <f>+I67+I75</f>
        <v>598800.01</v>
      </c>
      <c r="J66" s="15">
        <f t="shared" ref="J66" si="7">+J72</f>
        <v>0</v>
      </c>
      <c r="K66" s="15">
        <f>+K72</f>
        <v>2062129.14</v>
      </c>
      <c r="L66" s="15">
        <f>+L72+L70</f>
        <v>272564.88</v>
      </c>
      <c r="M66" s="15">
        <f>+M67</f>
        <v>55578</v>
      </c>
      <c r="N66" s="15">
        <f>SUM(N67:N76)</f>
        <v>3138870.67</v>
      </c>
    </row>
    <row r="67" spans="1:14" x14ac:dyDescent="0.25">
      <c r="A67" s="16"/>
      <c r="B67" s="24" t="s">
        <v>70</v>
      </c>
      <c r="C67" s="24"/>
      <c r="D67" s="24"/>
      <c r="E67" s="24"/>
      <c r="F67" s="19">
        <v>0</v>
      </c>
      <c r="G67" s="19">
        <v>0</v>
      </c>
      <c r="H67" s="19">
        <v>0</v>
      </c>
      <c r="I67" s="19">
        <v>533800</v>
      </c>
      <c r="J67" s="19">
        <v>0</v>
      </c>
      <c r="K67" s="19">
        <v>0</v>
      </c>
      <c r="L67" s="19">
        <v>0</v>
      </c>
      <c r="M67" s="19">
        <v>55578</v>
      </c>
      <c r="N67" s="19">
        <f>SUM(F67:M67)</f>
        <v>589378</v>
      </c>
    </row>
    <row r="68" spans="1:14" x14ac:dyDescent="0.25">
      <c r="A68" s="16"/>
      <c r="B68" s="24" t="s">
        <v>71</v>
      </c>
      <c r="C68" s="24"/>
      <c r="D68" s="24"/>
      <c r="E68" s="24"/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f t="shared" ref="N68:N77" si="8">SUM(F68:M68)</f>
        <v>0</v>
      </c>
    </row>
    <row r="69" spans="1:14" x14ac:dyDescent="0.25">
      <c r="A69" s="16"/>
      <c r="B69" s="24" t="s">
        <v>72</v>
      </c>
      <c r="C69" s="24"/>
      <c r="D69" s="24"/>
      <c r="E69" s="24"/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f t="shared" si="8"/>
        <v>0</v>
      </c>
    </row>
    <row r="70" spans="1:14" x14ac:dyDescent="0.25">
      <c r="A70" s="16"/>
      <c r="B70" s="24" t="s">
        <v>73</v>
      </c>
      <c r="C70" s="24"/>
      <c r="D70" s="24"/>
      <c r="E70" s="24"/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19985.78</v>
      </c>
      <c r="M70" s="19">
        <v>0</v>
      </c>
      <c r="N70" s="19">
        <f t="shared" si="8"/>
        <v>19985.78</v>
      </c>
    </row>
    <row r="71" spans="1:14" x14ac:dyDescent="0.25">
      <c r="A71" s="16"/>
      <c r="B71" s="24" t="s">
        <v>74</v>
      </c>
      <c r="C71" s="24"/>
      <c r="D71" s="24"/>
      <c r="E71" s="24"/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f t="shared" si="8"/>
        <v>0</v>
      </c>
    </row>
    <row r="72" spans="1:14" x14ac:dyDescent="0.25">
      <c r="A72" s="16"/>
      <c r="B72" s="24" t="s">
        <v>75</v>
      </c>
      <c r="C72" s="24"/>
      <c r="D72" s="24"/>
      <c r="E72" s="24"/>
      <c r="F72" s="19">
        <v>0</v>
      </c>
      <c r="G72" s="19">
        <v>0</v>
      </c>
      <c r="H72" s="19">
        <v>149798.64000000001</v>
      </c>
      <c r="I72" s="19">
        <v>0</v>
      </c>
      <c r="J72" s="19">
        <v>0</v>
      </c>
      <c r="K72" s="19">
        <f>131824.41+1930304.73</f>
        <v>2062129.14</v>
      </c>
      <c r="L72" s="19">
        <v>252579.1</v>
      </c>
      <c r="M72" s="19">
        <v>0</v>
      </c>
      <c r="N72" s="19">
        <f t="shared" si="8"/>
        <v>2464506.8799999999</v>
      </c>
    </row>
    <row r="73" spans="1:14" x14ac:dyDescent="0.25">
      <c r="A73" s="16"/>
      <c r="B73" s="24" t="s">
        <v>76</v>
      </c>
      <c r="C73" s="24"/>
      <c r="D73" s="24"/>
      <c r="E73" s="24"/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f t="shared" si="8"/>
        <v>0</v>
      </c>
    </row>
    <row r="74" spans="1:14" x14ac:dyDescent="0.25">
      <c r="A74" s="16"/>
      <c r="B74" s="24" t="s">
        <v>77</v>
      </c>
      <c r="C74" s="24"/>
      <c r="D74" s="24"/>
      <c r="E74" s="24"/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f t="shared" si="8"/>
        <v>0</v>
      </c>
    </row>
    <row r="75" spans="1:14" x14ac:dyDescent="0.25">
      <c r="A75" s="16"/>
      <c r="B75" s="24" t="s">
        <v>78</v>
      </c>
      <c r="C75" s="24"/>
      <c r="D75" s="24"/>
      <c r="E75" s="24"/>
      <c r="F75" s="19">
        <v>0</v>
      </c>
      <c r="G75" s="19">
        <v>0</v>
      </c>
      <c r="H75" s="19">
        <v>0</v>
      </c>
      <c r="I75" s="19">
        <v>65000.01</v>
      </c>
      <c r="J75" s="19">
        <v>0</v>
      </c>
      <c r="K75" s="19">
        <v>0</v>
      </c>
      <c r="L75" s="19">
        <v>0</v>
      </c>
      <c r="M75" s="19">
        <v>0</v>
      </c>
      <c r="N75" s="19">
        <f t="shared" si="8"/>
        <v>65000.01</v>
      </c>
    </row>
    <row r="76" spans="1:14" x14ac:dyDescent="0.25">
      <c r="A76" s="16"/>
      <c r="B76" s="24" t="s">
        <v>79</v>
      </c>
      <c r="C76" s="24"/>
      <c r="D76" s="24"/>
      <c r="E76" s="24"/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f t="shared" si="8"/>
        <v>0</v>
      </c>
    </row>
    <row r="77" spans="1:14" x14ac:dyDescent="0.25">
      <c r="A77" s="16"/>
      <c r="B77" s="24" t="s">
        <v>80</v>
      </c>
      <c r="C77" s="24"/>
      <c r="D77" s="24"/>
      <c r="E77" s="24"/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f t="shared" si="8"/>
        <v>0</v>
      </c>
    </row>
    <row r="78" spans="1:14" x14ac:dyDescent="0.25">
      <c r="A78" s="30" t="s">
        <v>81</v>
      </c>
      <c r="B78" s="31" t="s">
        <v>82</v>
      </c>
      <c r="C78" s="24"/>
      <c r="D78" s="24"/>
      <c r="E78" s="24"/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</row>
    <row r="79" spans="1:14" x14ac:dyDescent="0.25">
      <c r="A79" s="30"/>
      <c r="B79" s="24" t="s">
        <v>83</v>
      </c>
      <c r="C79" s="24"/>
      <c r="D79" s="24"/>
      <c r="E79" s="24"/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f t="shared" ref="N79:N83" si="9">SUM(F79:F79)</f>
        <v>0</v>
      </c>
    </row>
    <row r="80" spans="1:14" x14ac:dyDescent="0.25">
      <c r="A80" s="30"/>
      <c r="B80" s="24" t="s">
        <v>84</v>
      </c>
      <c r="C80" s="24"/>
      <c r="D80" s="24"/>
      <c r="E80" s="24"/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f t="shared" si="9"/>
        <v>0</v>
      </c>
    </row>
    <row r="81" spans="1:14" x14ac:dyDescent="0.25">
      <c r="A81" s="30"/>
      <c r="B81" s="24" t="s">
        <v>85</v>
      </c>
      <c r="C81" s="24"/>
      <c r="D81" s="24"/>
      <c r="E81" s="24"/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f t="shared" si="9"/>
        <v>0</v>
      </c>
    </row>
    <row r="82" spans="1:14" x14ac:dyDescent="0.25">
      <c r="A82" s="30"/>
      <c r="B82" s="24" t="s">
        <v>86</v>
      </c>
      <c r="C82" s="24"/>
      <c r="D82" s="24"/>
      <c r="E82" s="24"/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f t="shared" si="9"/>
        <v>0</v>
      </c>
    </row>
    <row r="83" spans="1:14" x14ac:dyDescent="0.25">
      <c r="A83" s="30"/>
      <c r="B83" s="24" t="s">
        <v>87</v>
      </c>
      <c r="C83" s="24"/>
      <c r="D83" s="24"/>
      <c r="E83" s="24"/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f t="shared" si="9"/>
        <v>0</v>
      </c>
    </row>
    <row r="84" spans="1:14" x14ac:dyDescent="0.25">
      <c r="A84" s="30" t="s">
        <v>88</v>
      </c>
      <c r="B84" s="31" t="s">
        <v>89</v>
      </c>
      <c r="C84" s="24"/>
      <c r="D84" s="24"/>
      <c r="E84" s="24"/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</row>
    <row r="85" spans="1:14" x14ac:dyDescent="0.25">
      <c r="A85" s="30"/>
      <c r="B85" s="31" t="s">
        <v>90</v>
      </c>
      <c r="C85" s="24"/>
      <c r="D85" s="24"/>
      <c r="E85" s="24"/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f t="shared" ref="N85:N88" si="10">SUM(F85:F85)</f>
        <v>0</v>
      </c>
    </row>
    <row r="86" spans="1:14" x14ac:dyDescent="0.25">
      <c r="A86" s="30"/>
      <c r="B86" s="24" t="s">
        <v>91</v>
      </c>
      <c r="C86" s="24"/>
      <c r="D86" s="24"/>
      <c r="E86" s="24"/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f t="shared" si="10"/>
        <v>0</v>
      </c>
    </row>
    <row r="87" spans="1:14" x14ac:dyDescent="0.25">
      <c r="A87" s="30"/>
      <c r="B87" s="24" t="s">
        <v>92</v>
      </c>
      <c r="C87" s="24"/>
      <c r="D87" s="24"/>
      <c r="E87" s="24"/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f t="shared" si="10"/>
        <v>0</v>
      </c>
    </row>
    <row r="88" spans="1:14" x14ac:dyDescent="0.25">
      <c r="A88" s="30"/>
      <c r="B88" s="24" t="s">
        <v>93</v>
      </c>
      <c r="C88" s="24"/>
      <c r="D88" s="24"/>
      <c r="E88" s="24"/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f t="shared" si="10"/>
        <v>0</v>
      </c>
    </row>
    <row r="89" spans="1:14" x14ac:dyDescent="0.25">
      <c r="A89" s="30" t="s">
        <v>94</v>
      </c>
      <c r="B89" s="31" t="s">
        <v>95</v>
      </c>
      <c r="C89" s="24"/>
      <c r="D89" s="24"/>
      <c r="E89" s="24"/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</row>
    <row r="90" spans="1:14" x14ac:dyDescent="0.25">
      <c r="A90" s="30"/>
      <c r="B90" s="24" t="s">
        <v>96</v>
      </c>
      <c r="C90" s="24"/>
      <c r="D90" s="24"/>
      <c r="E90" s="24"/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f t="shared" ref="N90:N94" si="11">SUM(F90:F90)</f>
        <v>0</v>
      </c>
    </row>
    <row r="91" spans="1:14" x14ac:dyDescent="0.25">
      <c r="A91" s="30"/>
      <c r="B91" s="24" t="s">
        <v>97</v>
      </c>
      <c r="C91" s="24"/>
      <c r="D91" s="24"/>
      <c r="E91" s="24"/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f t="shared" si="11"/>
        <v>0</v>
      </c>
    </row>
    <row r="92" spans="1:14" x14ac:dyDescent="0.25">
      <c r="A92" s="30"/>
      <c r="B92" s="24" t="s">
        <v>98</v>
      </c>
      <c r="C92" s="24"/>
      <c r="D92" s="24"/>
      <c r="E92" s="24"/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f t="shared" si="11"/>
        <v>0</v>
      </c>
    </row>
    <row r="93" spans="1:14" x14ac:dyDescent="0.25">
      <c r="A93" s="30"/>
      <c r="B93" s="24" t="s">
        <v>99</v>
      </c>
      <c r="C93" s="24"/>
      <c r="D93" s="24"/>
      <c r="E93" s="24"/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f t="shared" si="11"/>
        <v>0</v>
      </c>
    </row>
    <row r="94" spans="1:14" x14ac:dyDescent="0.25">
      <c r="A94" s="16"/>
      <c r="B94" s="24" t="s">
        <v>100</v>
      </c>
      <c r="C94" s="24"/>
      <c r="D94" s="24"/>
      <c r="E94" s="24"/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f t="shared" si="11"/>
        <v>0</v>
      </c>
    </row>
    <row r="95" spans="1:14" x14ac:dyDescent="0.25">
      <c r="A95" s="16"/>
      <c r="B95" s="31" t="s">
        <v>101</v>
      </c>
      <c r="C95" s="24"/>
      <c r="D95" s="24"/>
      <c r="E95" s="24"/>
      <c r="F95" s="32">
        <f t="shared" ref="F95:G95" si="12">+F29+F10+F16</f>
        <v>20815046.350000001</v>
      </c>
      <c r="G95" s="32">
        <f t="shared" si="12"/>
        <v>25766840.510000002</v>
      </c>
      <c r="H95" s="32">
        <f>+H29+H10+H16+H66</f>
        <v>36335649</v>
      </c>
      <c r="I95" s="32">
        <f>+I66+I29+I16+I10</f>
        <v>23800287.960000001</v>
      </c>
      <c r="J95" s="32">
        <f>+J29+J10+J16+J66</f>
        <v>37523648.260000005</v>
      </c>
      <c r="K95" s="32">
        <f>+K29+K10+K16+K66</f>
        <v>30660398.789999999</v>
      </c>
      <c r="L95" s="32">
        <f>+L29+L10+L16+L66</f>
        <v>26215931.080000002</v>
      </c>
      <c r="M95" s="32">
        <f>+M29+M10+M16+M66</f>
        <v>31081173.050000001</v>
      </c>
      <c r="N95" s="32">
        <f>+N29+N16+N10+N66</f>
        <v>232198974.99999997</v>
      </c>
    </row>
    <row r="96" spans="1:14" x14ac:dyDescent="0.25">
      <c r="A96" s="16"/>
      <c r="B96" s="31"/>
      <c r="C96" s="24"/>
      <c r="D96" s="24"/>
      <c r="E96" s="24"/>
      <c r="F96" s="19"/>
      <c r="G96" s="19"/>
      <c r="H96" s="19"/>
      <c r="I96" s="19"/>
      <c r="J96" s="19">
        <v>0</v>
      </c>
      <c r="K96" s="19">
        <v>0</v>
      </c>
      <c r="L96" s="19">
        <v>0</v>
      </c>
      <c r="M96" s="19">
        <v>0</v>
      </c>
      <c r="N96" s="19"/>
    </row>
    <row r="97" spans="1:14" x14ac:dyDescent="0.25">
      <c r="A97" s="16"/>
      <c r="B97" s="31" t="s">
        <v>102</v>
      </c>
      <c r="C97" s="24"/>
      <c r="D97" s="24"/>
      <c r="E97" s="24"/>
      <c r="F97" s="19">
        <v>-150000</v>
      </c>
      <c r="G97" s="19"/>
      <c r="H97" s="19"/>
      <c r="I97" s="19"/>
      <c r="J97" s="19">
        <v>0</v>
      </c>
      <c r="K97" s="19">
        <v>0</v>
      </c>
      <c r="L97" s="19">
        <v>0</v>
      </c>
      <c r="M97" s="19">
        <v>0</v>
      </c>
      <c r="N97" s="33">
        <f>+F97</f>
        <v>-150000</v>
      </c>
    </row>
    <row r="98" spans="1:14" x14ac:dyDescent="0.25">
      <c r="A98" s="30"/>
      <c r="B98" s="31" t="s">
        <v>103</v>
      </c>
      <c r="C98" s="24"/>
      <c r="D98" s="24"/>
      <c r="E98" s="24"/>
      <c r="F98" s="19"/>
      <c r="G98" s="19"/>
      <c r="H98" s="19"/>
      <c r="I98" s="19">
        <v>-199527.01</v>
      </c>
      <c r="J98" s="19">
        <v>-10763.74</v>
      </c>
      <c r="K98" s="19">
        <v>0</v>
      </c>
      <c r="L98" s="19">
        <f>-25566.52-70000</f>
        <v>-95566.52</v>
      </c>
      <c r="M98" s="19">
        <f>-126660.53-103000-245318.92</f>
        <v>-474979.45</v>
      </c>
      <c r="N98" s="33">
        <f>SUM(I98:M98)</f>
        <v>-780836.72</v>
      </c>
    </row>
    <row r="99" spans="1:14" x14ac:dyDescent="0.25">
      <c r="A99" s="30" t="s">
        <v>104</v>
      </c>
      <c r="B99" s="31" t="s">
        <v>105</v>
      </c>
      <c r="C99" s="24"/>
      <c r="D99" s="24"/>
      <c r="E99" s="24"/>
      <c r="F99" s="19"/>
      <c r="G99" s="19"/>
      <c r="H99" s="19"/>
      <c r="I99" s="19" t="s">
        <v>106</v>
      </c>
      <c r="J99" s="19">
        <v>0</v>
      </c>
      <c r="K99" s="19">
        <v>0</v>
      </c>
      <c r="L99" s="19">
        <v>0</v>
      </c>
      <c r="M99" s="19">
        <v>0</v>
      </c>
      <c r="N99" s="34"/>
    </row>
    <row r="100" spans="1:14" x14ac:dyDescent="0.25">
      <c r="A100" s="30" t="s">
        <v>107</v>
      </c>
      <c r="B100" s="31" t="s">
        <v>108</v>
      </c>
      <c r="C100" s="24"/>
      <c r="D100" s="24"/>
      <c r="E100" s="24"/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9">
        <v>0</v>
      </c>
      <c r="M100" s="19">
        <v>0</v>
      </c>
      <c r="N100" s="15">
        <v>0</v>
      </c>
    </row>
    <row r="101" spans="1:14" x14ac:dyDescent="0.25">
      <c r="A101" s="16"/>
      <c r="B101" s="24" t="s">
        <v>109</v>
      </c>
      <c r="C101" s="24"/>
      <c r="D101" s="24" t="s">
        <v>110</v>
      </c>
      <c r="E101" s="24"/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</row>
    <row r="102" spans="1:14" x14ac:dyDescent="0.25">
      <c r="A102" s="16"/>
      <c r="B102" s="24" t="s">
        <v>111</v>
      </c>
      <c r="C102" s="24"/>
      <c r="D102" s="24"/>
      <c r="E102" s="24"/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</row>
    <row r="103" spans="1:14" x14ac:dyDescent="0.25">
      <c r="A103" s="30" t="s">
        <v>112</v>
      </c>
      <c r="B103" s="35" t="s">
        <v>113</v>
      </c>
      <c r="C103" s="24"/>
      <c r="D103" s="24"/>
      <c r="E103" s="24"/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9">
        <v>0</v>
      </c>
      <c r="M103" s="19">
        <v>0</v>
      </c>
      <c r="N103" s="15">
        <v>0</v>
      </c>
    </row>
    <row r="104" spans="1:14" x14ac:dyDescent="0.25">
      <c r="A104" s="16"/>
      <c r="B104" s="24" t="s">
        <v>114</v>
      </c>
      <c r="C104" s="24"/>
      <c r="D104" s="24"/>
      <c r="E104" s="24"/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</row>
    <row r="105" spans="1:14" x14ac:dyDescent="0.25">
      <c r="A105" s="16"/>
      <c r="B105" s="24" t="s">
        <v>115</v>
      </c>
      <c r="C105" s="24"/>
      <c r="D105" s="24"/>
      <c r="E105" s="24"/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</row>
    <row r="106" spans="1:14" x14ac:dyDescent="0.25">
      <c r="A106" s="30" t="s">
        <v>116</v>
      </c>
      <c r="B106" s="31" t="s">
        <v>117</v>
      </c>
      <c r="C106" s="24"/>
      <c r="D106" s="24"/>
      <c r="E106" s="24"/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9">
        <v>0</v>
      </c>
      <c r="M106" s="19">
        <v>0</v>
      </c>
      <c r="N106" s="15">
        <v>0</v>
      </c>
    </row>
    <row r="107" spans="1:14" x14ac:dyDescent="0.25">
      <c r="A107" s="16"/>
      <c r="B107" s="36" t="s">
        <v>118</v>
      </c>
      <c r="C107" s="24"/>
      <c r="D107" s="24"/>
      <c r="E107" s="24"/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</row>
    <row r="108" spans="1:14" x14ac:dyDescent="0.25">
      <c r="A108" s="16"/>
      <c r="B108" s="36" t="s">
        <v>119</v>
      </c>
      <c r="C108" s="24"/>
      <c r="D108" s="24"/>
      <c r="E108" s="24"/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19">
        <v>0</v>
      </c>
      <c r="M108" s="19">
        <v>0</v>
      </c>
      <c r="N108" s="37">
        <v>0</v>
      </c>
    </row>
    <row r="109" spans="1:14" x14ac:dyDescent="0.25">
      <c r="A109" s="16"/>
      <c r="B109" s="31" t="s">
        <v>120</v>
      </c>
      <c r="C109" s="24"/>
      <c r="D109" s="24"/>
      <c r="E109" s="24"/>
      <c r="F109" s="15">
        <f>+F105+F104+F103+F102+F100+F99</f>
        <v>0</v>
      </c>
      <c r="G109" s="15">
        <f>+G105+G104+G103+G102+G100+G99</f>
        <v>0</v>
      </c>
      <c r="H109" s="15">
        <f>+H105+H104+H103+H102+H100+H99</f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f>+N105+N104+N103+N102+N100+N99</f>
        <v>0</v>
      </c>
    </row>
    <row r="110" spans="1:14" x14ac:dyDescent="0.25">
      <c r="A110" s="16"/>
      <c r="B110" s="31"/>
      <c r="C110" s="24"/>
      <c r="D110" s="24"/>
      <c r="E110" s="24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</row>
    <row r="112" spans="1:14" ht="15.75" thickBot="1" x14ac:dyDescent="0.3">
      <c r="A112" s="24"/>
      <c r="B112" s="31" t="s">
        <v>121</v>
      </c>
      <c r="C112" s="24"/>
      <c r="D112" s="24"/>
      <c r="E112" s="24"/>
      <c r="F112" s="38">
        <f>+F109+F95+F97</f>
        <v>20665046.350000001</v>
      </c>
      <c r="G112" s="38">
        <f>+G95</f>
        <v>25766840.510000002</v>
      </c>
      <c r="H112" s="38">
        <f>+H95</f>
        <v>36335649</v>
      </c>
      <c r="I112" s="38">
        <f>+I95+I98</f>
        <v>23600760.949999999</v>
      </c>
      <c r="J112" s="38">
        <f>+J95+J98</f>
        <v>37512884.520000003</v>
      </c>
      <c r="K112" s="38">
        <f>+K95+K98</f>
        <v>30660398.789999999</v>
      </c>
      <c r="L112" s="38">
        <f>+L95+L98</f>
        <v>26120364.560000002</v>
      </c>
      <c r="M112" s="38">
        <f>+M95+M98</f>
        <v>30606193.600000001</v>
      </c>
      <c r="N112" s="38">
        <f>+N95+N97+N98</f>
        <v>231268138.27999997</v>
      </c>
    </row>
    <row r="113" spans="1:14" ht="15.75" thickTop="1" x14ac:dyDescent="0.25">
      <c r="A113" s="24"/>
      <c r="B113" s="31"/>
      <c r="C113" s="24"/>
      <c r="D113" s="24"/>
      <c r="E113" s="24"/>
      <c r="F113" s="15"/>
      <c r="G113" s="34"/>
      <c r="H113" s="34"/>
      <c r="I113" s="34"/>
      <c r="J113" s="34"/>
      <c r="K113" s="34"/>
      <c r="L113" s="34"/>
      <c r="M113" s="34"/>
      <c r="N113" s="34"/>
    </row>
    <row r="114" spans="1:14" x14ac:dyDescent="0.25">
      <c r="A114" s="24"/>
      <c r="B114" s="31"/>
      <c r="C114" s="24"/>
      <c r="D114" s="24"/>
      <c r="E114" s="24"/>
      <c r="F114" s="15"/>
      <c r="G114" s="15"/>
      <c r="H114" s="34"/>
      <c r="I114" s="15"/>
      <c r="J114" s="34"/>
      <c r="K114" s="34"/>
      <c r="L114" s="34"/>
      <c r="M114" s="34"/>
      <c r="N114" s="39"/>
    </row>
    <row r="115" spans="1:14" x14ac:dyDescent="0.25">
      <c r="A115" s="24"/>
      <c r="B115" s="31"/>
      <c r="C115" s="24"/>
      <c r="D115" s="24"/>
      <c r="E115" s="24"/>
      <c r="F115" s="15" t="s">
        <v>122</v>
      </c>
      <c r="G115" s="34"/>
      <c r="H115" s="34"/>
      <c r="I115" s="34"/>
      <c r="J115" s="34"/>
      <c r="K115" s="34"/>
      <c r="L115" s="34"/>
      <c r="M115" s="15"/>
    </row>
    <row r="116" spans="1:14" x14ac:dyDescent="0.25">
      <c r="A116" s="40" t="s">
        <v>123</v>
      </c>
      <c r="B116" s="40"/>
      <c r="C116" s="40"/>
      <c r="D116" s="41"/>
      <c r="E116" s="41"/>
      <c r="F116" s="40" t="s">
        <v>124</v>
      </c>
      <c r="G116" s="40"/>
      <c r="H116" s="34"/>
      <c r="I116" s="34"/>
      <c r="J116" s="34"/>
      <c r="K116" s="33"/>
      <c r="L116" s="33"/>
      <c r="M116" s="42"/>
    </row>
    <row r="117" spans="1:14" x14ac:dyDescent="0.25">
      <c r="A117" s="43"/>
      <c r="B117" s="44"/>
      <c r="C117" s="44"/>
      <c r="D117" s="34"/>
      <c r="E117" s="34"/>
      <c r="F117" s="44"/>
      <c r="G117" s="44"/>
      <c r="H117" s="34"/>
      <c r="I117" s="34"/>
      <c r="J117" s="34"/>
      <c r="K117" s="34"/>
      <c r="M117" s="45"/>
      <c r="N117" s="39"/>
    </row>
    <row r="118" spans="1:14" x14ac:dyDescent="0.25">
      <c r="A118" s="44"/>
      <c r="B118" s="44"/>
      <c r="C118" s="44"/>
      <c r="D118" s="34"/>
      <c r="E118" s="34"/>
      <c r="F118" s="44"/>
      <c r="G118" s="44"/>
      <c r="H118" s="34"/>
      <c r="I118" s="34"/>
      <c r="J118" s="34"/>
      <c r="K118" s="34"/>
      <c r="M118" s="45"/>
    </row>
    <row r="119" spans="1:14" x14ac:dyDescent="0.25">
      <c r="A119" s="46" t="s">
        <v>125</v>
      </c>
      <c r="B119" s="46"/>
      <c r="C119" s="46"/>
      <c r="D119" s="46"/>
      <c r="E119" s="47"/>
      <c r="F119" s="48" t="s">
        <v>126</v>
      </c>
      <c r="G119" s="48"/>
      <c r="H119" s="48"/>
      <c r="I119" s="34"/>
      <c r="J119" s="34"/>
      <c r="K119" s="34"/>
      <c r="M119" s="45"/>
      <c r="N119" s="49"/>
    </row>
    <row r="120" spans="1:14" x14ac:dyDescent="0.25">
      <c r="A120" s="50" t="s">
        <v>127</v>
      </c>
      <c r="B120" s="50"/>
      <c r="C120" s="50"/>
      <c r="D120" s="50"/>
      <c r="E120" s="51"/>
      <c r="F120" s="52" t="s">
        <v>128</v>
      </c>
      <c r="G120" s="52"/>
      <c r="H120" s="52"/>
      <c r="I120" s="34"/>
      <c r="J120" s="34"/>
      <c r="K120" s="34"/>
    </row>
    <row r="121" spans="1:14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</row>
  </sheetData>
  <mergeCells count="9">
    <mergeCell ref="A120:D120"/>
    <mergeCell ref="F120:H120"/>
    <mergeCell ref="A7:N7"/>
    <mergeCell ref="A8:N8"/>
    <mergeCell ref="B41:E41"/>
    <mergeCell ref="A116:C116"/>
    <mergeCell ref="F116:G116"/>
    <mergeCell ref="A119:D119"/>
    <mergeCell ref="F119:H119"/>
  </mergeCells>
  <conditionalFormatting sqref="A9:N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2024-09-09T14:22:38Z</dcterms:modified>
</cp:coreProperties>
</file>