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6" i="1" l="1"/>
  <c r="Q106" i="1"/>
  <c r="P106" i="1"/>
  <c r="O106" i="1"/>
  <c r="N106" i="1"/>
  <c r="M106" i="1"/>
  <c r="L106" i="1"/>
  <c r="K106" i="1"/>
  <c r="J106" i="1"/>
  <c r="I106" i="1"/>
  <c r="H106" i="1"/>
  <c r="G106" i="1"/>
  <c r="F106" i="1"/>
  <c r="R95" i="1"/>
  <c r="R94" i="1"/>
  <c r="R93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3" i="1"/>
  <c r="R72" i="1"/>
  <c r="R71" i="1"/>
  <c r="R70" i="1"/>
  <c r="R69" i="1"/>
  <c r="R68" i="1"/>
  <c r="R67" i="1"/>
  <c r="R66" i="1"/>
  <c r="R65" i="1"/>
  <c r="R64" i="1"/>
  <c r="R63" i="1"/>
  <c r="R62" i="1" s="1"/>
  <c r="Q62" i="1"/>
  <c r="Q91" i="1" s="1"/>
  <c r="Q109" i="1" s="1"/>
  <c r="P62" i="1"/>
  <c r="P91" i="1" s="1"/>
  <c r="P109" i="1" s="1"/>
  <c r="O62" i="1"/>
  <c r="N62" i="1"/>
  <c r="N91" i="1" s="1"/>
  <c r="N109" i="1" s="1"/>
  <c r="M62" i="1"/>
  <c r="M91" i="1" s="1"/>
  <c r="M109" i="1" s="1"/>
  <c r="L62" i="1"/>
  <c r="K62" i="1"/>
  <c r="K91" i="1" s="1"/>
  <c r="K109" i="1" s="1"/>
  <c r="R61" i="1"/>
  <c r="R60" i="1"/>
  <c r="R59" i="1"/>
  <c r="R58" i="1"/>
  <c r="R57" i="1"/>
  <c r="R56" i="1"/>
  <c r="R55" i="1"/>
  <c r="R54" i="1"/>
  <c r="R53" i="1"/>
  <c r="R52" i="1"/>
  <c r="R51" i="1"/>
  <c r="R50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Q35" i="1"/>
  <c r="R35" i="1" s="1"/>
  <c r="R34" i="1"/>
  <c r="R33" i="1"/>
  <c r="Q32" i="1"/>
  <c r="R32" i="1" s="1"/>
  <c r="Q31" i="1"/>
  <c r="R31" i="1" s="1"/>
  <c r="R30" i="1"/>
  <c r="Q30" i="1"/>
  <c r="R29" i="1"/>
  <c r="R28" i="1"/>
  <c r="Q27" i="1"/>
  <c r="R27" i="1" s="1"/>
  <c r="R26" i="1"/>
  <c r="Q26" i="1"/>
  <c r="Q25" i="1"/>
  <c r="P25" i="1"/>
  <c r="O25" i="1"/>
  <c r="O91" i="1" s="1"/>
  <c r="O109" i="1" s="1"/>
  <c r="N25" i="1"/>
  <c r="M25" i="1"/>
  <c r="L25" i="1"/>
  <c r="L91" i="1" s="1"/>
  <c r="L109" i="1" s="1"/>
  <c r="K25" i="1"/>
  <c r="J25" i="1"/>
  <c r="I25" i="1"/>
  <c r="H25" i="1"/>
  <c r="H91" i="1" s="1"/>
  <c r="H109" i="1" s="1"/>
  <c r="G25" i="1"/>
  <c r="F25" i="1"/>
  <c r="F91" i="1" s="1"/>
  <c r="R24" i="1"/>
  <c r="R23" i="1"/>
  <c r="Q22" i="1"/>
  <c r="R22" i="1" s="1"/>
  <c r="R21" i="1"/>
  <c r="R20" i="1"/>
  <c r="R19" i="1"/>
  <c r="R18" i="1"/>
  <c r="R17" i="1"/>
  <c r="R16" i="1"/>
  <c r="Q16" i="1"/>
  <c r="R15" i="1"/>
  <c r="R14" i="1"/>
  <c r="R12" i="1" s="1"/>
  <c r="R13" i="1"/>
  <c r="Q12" i="1"/>
  <c r="P12" i="1"/>
  <c r="O12" i="1"/>
  <c r="N12" i="1"/>
  <c r="M12" i="1"/>
  <c r="L12" i="1"/>
  <c r="K12" i="1"/>
  <c r="J12" i="1"/>
  <c r="I12" i="1"/>
  <c r="H12" i="1"/>
  <c r="G12" i="1"/>
  <c r="F12" i="1"/>
  <c r="R11" i="1"/>
  <c r="F11" i="1"/>
  <c r="F6" i="1" s="1"/>
  <c r="R10" i="1"/>
  <c r="R9" i="1"/>
  <c r="R8" i="1"/>
  <c r="I7" i="1"/>
  <c r="I6" i="1" s="1"/>
  <c r="H7" i="1"/>
  <c r="Q6" i="1"/>
  <c r="P6" i="1"/>
  <c r="O6" i="1"/>
  <c r="N6" i="1"/>
  <c r="M6" i="1"/>
  <c r="L6" i="1"/>
  <c r="K6" i="1"/>
  <c r="J6" i="1"/>
  <c r="J91" i="1" s="1"/>
  <c r="J109" i="1" s="1"/>
  <c r="H6" i="1"/>
  <c r="G6" i="1"/>
  <c r="G91" i="1" s="1"/>
  <c r="G109" i="1" s="1"/>
  <c r="I91" i="1" l="1"/>
  <c r="R25" i="1"/>
  <c r="I109" i="1"/>
  <c r="F109" i="1"/>
  <c r="R7" i="1"/>
  <c r="R6" i="1" s="1"/>
  <c r="R91" i="1" l="1"/>
  <c r="R109" i="1" s="1"/>
</calcChain>
</file>

<file path=xl/sharedStrings.xml><?xml version="1.0" encoding="utf-8"?>
<sst xmlns="http://schemas.openxmlformats.org/spreadsheetml/2006/main" count="139" uniqueCount="133">
  <si>
    <t>DIRECCION GENERAL DE EMBELLECIMIENTO</t>
  </si>
  <si>
    <t>EJECUCION DE GASTOS Y APLICACIONES FINANCIERAS/2023</t>
  </si>
  <si>
    <t>2-</t>
  </si>
  <si>
    <t xml:space="preserve">GASTOS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</si>
  <si>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</si>
  <si>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</si>
  <si>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</si>
  <si>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</si>
  <si>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</si>
  <si>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</si>
  <si>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</si>
  <si>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</si>
  <si>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</si>
  <si>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</si>
  <si>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</si>
  <si>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</si>
  <si>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</si>
  <si>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2.1-</t>
  </si>
  <si>
    <t>REMUNERACIONES Y CONTRIBUCIONES</t>
  </si>
  <si>
    <t>2.1.1 - REMUNERACIONES</t>
  </si>
  <si>
    <t>2.1.2 - SOBRESUELDOS</t>
  </si>
  <si>
    <r>
      <rPr>
        <sz val="8"/>
        <rFont val="Calibri"/>
        <family val="2"/>
      </rPr>
      <t>2.1.3 - DIETAS Y GASTOS DE
REPRESENTACIÓN</t>
    </r>
  </si>
  <si>
    <r>
      <rPr>
        <sz val="8"/>
        <rFont val="Calibri"/>
        <family val="2"/>
      </rPr>
      <t>2.1.4 - GRATIFICACIONES Y
BONIFICACIONES</t>
    </r>
  </si>
  <si>
    <r>
      <rPr>
        <sz val="8"/>
        <rFont val="Calibri"/>
        <family val="2"/>
      </rPr>
      <t>2.1.5 - CONTRIBUCIONES A LA SEGURIDAD
SOCIAL</t>
    </r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</si>
  <si>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</si>
  <si>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</si>
  <si>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</si>
  <si>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</si>
  <si>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</si>
  <si>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</si>
  <si>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</si>
  <si>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</si>
  <si>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</si>
  <si>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</si>
  <si>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</si>
  <si>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</si>
  <si>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</si>
  <si>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r>
      <rPr>
        <sz val="8"/>
        <rFont val="Calibri"/>
        <family val="2"/>
      </rPr>
      <t>2.2.9 - OTRAS CONTRATACIONES DE
SERVICIOS</t>
    </r>
  </si>
  <si>
    <t xml:space="preserve">2.3 - </t>
  </si>
  <si>
    <t>MATERIALES Y SUMINISTROS</t>
  </si>
  <si>
    <r>
      <rPr>
        <sz val="8"/>
        <rFont val="Calibri"/>
        <family val="2"/>
      </rPr>
      <t>2.3.1 - ALIMENTOS Y PRODUCTOS
AGROFORESTALES</t>
    </r>
  </si>
  <si>
    <t>2.3.2 - TEXTILES Y VESTUARIOS</t>
  </si>
  <si>
    <r>
      <rPr>
        <sz val="8"/>
        <rFont val="Calibri"/>
        <family val="2"/>
      </rPr>
      <t>2.3.3 - PRODUCTOS DE PAPEL, CARTÓN E
IMPRESOS</t>
    </r>
  </si>
  <si>
    <t>2.3.4 - PRODUCTOS FARMACÉUTICOS</t>
  </si>
  <si>
    <r>
      <rPr>
        <sz val="8"/>
        <rFont val="Calibri"/>
        <family val="2"/>
      </rPr>
      <t>2.3.5 - PRODUCTOS DE CUERO, CAUCHO Y
PLÁSTICO</t>
    </r>
  </si>
  <si>
    <r>
      <rPr>
        <sz val="8"/>
        <rFont val="Calibri"/>
        <family val="2"/>
      </rPr>
      <t>2.3.6 - PRODUCTOS DE MINERALES,
METÁLICOS Y NO METÁLICOS</t>
    </r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</si>
  <si>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</si>
  <si>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</si>
  <si>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</si>
  <si>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</si>
  <si>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</si>
  <si>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</si>
  <si>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</si>
  <si>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</si>
  <si>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</si>
  <si>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</si>
  <si>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</si>
  <si>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</si>
  <si>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</si>
  <si>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</si>
  <si>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</si>
  <si>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</si>
  <si>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</si>
  <si>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</si>
  <si>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</si>
  <si>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</si>
  <si>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</si>
  <si>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</si>
  <si>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</si>
  <si>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</si>
  <si>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</si>
  <si>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</si>
  <si>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</si>
  <si>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</si>
  <si>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</si>
  <si>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</si>
  <si>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</si>
  <si>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</si>
  <si>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</si>
  <si>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</si>
  <si>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</si>
  <si>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</si>
  <si>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</si>
  <si>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</si>
  <si>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</si>
  <si>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</si>
  <si>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</si>
  <si>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</si>
  <si>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</si>
  <si>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</si>
  <si>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</si>
  <si>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</si>
  <si>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</si>
  <si>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</si>
  <si>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</si>
  <si>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</si>
  <si>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</si>
  <si>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</si>
  <si>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</si>
  <si>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</si>
  <si>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</si>
  <si>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</si>
  <si>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</si>
  <si>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</si>
  <si>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</si>
  <si>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</si>
  <si>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ENFERMEDAD COMUN; CUENTA 2.1.1.1.01</t>
  </si>
  <si>
    <t>MENOS: REINTEGRO POR LIB-834-1 NULO; CUENTA 2.2.5.4.01</t>
  </si>
  <si>
    <t>MENOS: REINTEGRO POR LIB-997-1 NULO; CUENTA 2.3.1.1.01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</si>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</sst>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b/>
      <u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Fill="1" applyBorder="1" applyAlignment="1">
      <alignment vertical="top"/>
    </xf>
    <xf numFmtId="0" fontId="2" fillId="0" borderId="0" xfId="0" applyFont="1" applyBorder="1" applyAlignment="1"/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49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4" fontId="8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1" fillId="0" borderId="0" xfId="0" applyNumberFormat="1" applyFont="1"/>
    <xf numFmtId="0" fontId="7" fillId="0" borderId="0" xfId="0" applyFont="1" applyFill="1" applyBorder="1"/>
    <xf numFmtId="0" fontId="5" fillId="0" borderId="0" xfId="0" applyFont="1" applyFill="1" applyBorder="1"/>
    <xf numFmtId="4" fontId="9" fillId="0" borderId="0" xfId="0" applyNumberFormat="1" applyFont="1" applyBorder="1" applyAlignment="1">
      <alignment horizontal="right"/>
    </xf>
    <xf numFmtId="4" fontId="0" fillId="0" borderId="0" xfId="0" applyNumberFormat="1"/>
    <xf numFmtId="0" fontId="5" fillId="0" borderId="0" xfId="0" applyFont="1" applyAlignment="1">
      <alignment horizontal="center" wrapText="1"/>
    </xf>
    <xf numFmtId="0" fontId="5" fillId="0" borderId="0" xfId="0" applyFont="1" applyAlignment="1"/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333375</xdr:colOff>
      <xdr:row>1</xdr:row>
      <xdr:rowOff>19049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9575" y="209549"/>
          <a:ext cx="849637" cy="409575"/>
        </a:xfrm>
        <a:prstGeom prst="rect">
          <a:avLst/>
        </a:prstGeom>
        <a:noFill/>
      </xdr:spPr>
    </xdr:pic>
    <xdr:clientData/>
  </xdr:oneCellAnchor>
  <xdr:twoCellAnchor editAs="oneCell">
    <xdr:from>
      <xdr:col>5</xdr:col>
      <xdr:colOff>638175</xdr:colOff>
      <xdr:row>0</xdr:row>
      <xdr:rowOff>19050</xdr:rowOff>
    </xdr:from>
    <xdr:to>
      <xdr:col>6</xdr:col>
      <xdr:colOff>552516</xdr:colOff>
      <xdr:row>2</xdr:row>
      <xdr:rowOff>156255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6175" y="19050"/>
          <a:ext cx="762066" cy="5182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Downloads\informe%20objetal%20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OBJETAL 01 AL 31-12-21"/>
    </sheetNames>
    <sheetDataSet>
      <sheetData sheetId="0">
        <row r="770">
          <cell r="H770">
            <v>53750</v>
          </cell>
        </row>
        <row r="783">
          <cell r="H783">
            <v>790000</v>
          </cell>
        </row>
        <row r="797">
          <cell r="H797">
            <v>726925.36</v>
          </cell>
        </row>
        <row r="799">
          <cell r="H799">
            <v>26868.6</v>
          </cell>
        </row>
        <row r="805">
          <cell r="H805">
            <v>907514.2</v>
          </cell>
        </row>
        <row r="807">
          <cell r="H807">
            <v>542151.36</v>
          </cell>
        </row>
        <row r="814">
          <cell r="H814">
            <v>5657102.75</v>
          </cell>
        </row>
        <row r="827">
          <cell r="H827">
            <v>4539653.84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8"/>
  <sheetViews>
    <sheetView tabSelected="1" topLeftCell="A103" workbookViewId="0">
      <selection activeCell="A3" sqref="A3:R3"/>
    </sheetView>
  </sheetViews>
  <sheetFormatPr baseColWidth="10" defaultColWidth="9.140625" defaultRowHeight="15" x14ac:dyDescent="0.25"/>
  <cols>
    <col min="6" max="6" width="12.7109375" customWidth="1"/>
    <col min="7" max="7" width="11.85546875" customWidth="1"/>
    <col min="8" max="8" width="10.85546875" customWidth="1"/>
    <col min="9" max="9" width="12.42578125" customWidth="1"/>
    <col min="10" max="10" width="11.140625" customWidth="1"/>
    <col min="11" max="11" width="10.7109375" customWidth="1"/>
    <col min="12" max="12" width="11" customWidth="1"/>
    <col min="13" max="13" width="10.85546875" customWidth="1"/>
    <col min="14" max="14" width="10.7109375" customWidth="1"/>
    <col min="15" max="15" width="10.5703125" customWidth="1"/>
    <col min="16" max="16" width="10.85546875" customWidth="1"/>
    <col min="17" max="17" width="11.140625" customWidth="1"/>
    <col min="18" max="18" width="12.7109375" customWidth="1"/>
  </cols>
  <sheetData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4" t="s">
        <v>2</v>
      </c>
      <c r="B5" s="5" t="s">
        <v>3</v>
      </c>
      <c r="C5" s="6"/>
      <c r="D5" s="6"/>
      <c r="E5" s="7"/>
      <c r="F5" s="8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14</v>
      </c>
      <c r="Q5" s="9" t="s">
        <v>15</v>
      </c>
      <c r="R5" s="10" t="s">
        <v>16</v>
      </c>
    </row>
    <row r="6" spans="1:18" x14ac:dyDescent="0.25">
      <c r="A6" s="11" t="s">
        <v>17</v>
      </c>
      <c r="B6" s="12" t="s">
        <v>18</v>
      </c>
      <c r="C6" s="12"/>
      <c r="D6" s="13"/>
      <c r="E6" s="13"/>
      <c r="F6" s="14">
        <f t="shared" ref="F6:Q6" si="0">SUM(F7:F11)</f>
        <v>17099460.490000002</v>
      </c>
      <c r="G6" s="14">
        <f t="shared" si="0"/>
        <v>17271498.140000001</v>
      </c>
      <c r="H6" s="14">
        <f t="shared" si="0"/>
        <v>20462629.859999999</v>
      </c>
      <c r="I6" s="14">
        <f t="shared" si="0"/>
        <v>17237491.18</v>
      </c>
      <c r="J6" s="14">
        <f t="shared" si="0"/>
        <v>17657068.940000001</v>
      </c>
      <c r="K6" s="14">
        <f t="shared" si="0"/>
        <v>29493462.390000001</v>
      </c>
      <c r="L6" s="14">
        <f t="shared" si="0"/>
        <v>20213667.629999999</v>
      </c>
      <c r="M6" s="14">
        <f t="shared" si="0"/>
        <v>18721505.100000001</v>
      </c>
      <c r="N6" s="14">
        <f t="shared" si="0"/>
        <v>20997389.709999997</v>
      </c>
      <c r="O6" s="14">
        <f t="shared" si="0"/>
        <v>21677474.140000001</v>
      </c>
      <c r="P6" s="14">
        <f t="shared" si="0"/>
        <v>48500006.970000006</v>
      </c>
      <c r="Q6" s="14">
        <f t="shared" si="0"/>
        <v>44365543.440000005</v>
      </c>
      <c r="R6" s="14">
        <f>+R7+R8+R10+R9+R11</f>
        <v>293697197.98999995</v>
      </c>
    </row>
    <row r="7" spans="1:18" x14ac:dyDescent="0.25">
      <c r="A7" s="15"/>
      <c r="B7" s="16" t="s">
        <v>19</v>
      </c>
      <c r="C7" s="17"/>
      <c r="D7" s="17"/>
      <c r="E7" s="13"/>
      <c r="F7" s="18">
        <v>14618544.49</v>
      </c>
      <c r="G7" s="18">
        <v>14773044.49</v>
      </c>
      <c r="H7" s="18">
        <f>12382156.36+4853438.13+746549.13</f>
        <v>17982143.619999997</v>
      </c>
      <c r="I7" s="18">
        <f>12376356.36+2373438.13</f>
        <v>14749794.489999998</v>
      </c>
      <c r="J7" s="18">
        <v>15167664.49</v>
      </c>
      <c r="K7" s="18">
        <v>14763170.27</v>
      </c>
      <c r="L7" s="18">
        <v>17616926.399999999</v>
      </c>
      <c r="M7" s="18">
        <v>16049912.4</v>
      </c>
      <c r="N7" s="18">
        <v>18335400.809999999</v>
      </c>
      <c r="O7" s="18">
        <v>19002310.030000001</v>
      </c>
      <c r="P7" s="18">
        <v>31647662.670000002</v>
      </c>
      <c r="Q7" s="18">
        <v>26390283.030000001</v>
      </c>
      <c r="R7" s="18">
        <f>SUM(F7:Q7)</f>
        <v>221096857.18999997</v>
      </c>
    </row>
    <row r="8" spans="1:18" x14ac:dyDescent="0.25">
      <c r="A8" s="15"/>
      <c r="B8" s="16" t="s">
        <v>20</v>
      </c>
      <c r="C8" s="17"/>
      <c r="D8" s="17"/>
      <c r="E8" s="13"/>
      <c r="F8" s="18">
        <v>241000</v>
      </c>
      <c r="G8" s="18">
        <v>235000</v>
      </c>
      <c r="H8" s="18">
        <v>220000</v>
      </c>
      <c r="I8" s="18">
        <v>220000</v>
      </c>
      <c r="J8" s="18">
        <v>220000</v>
      </c>
      <c r="K8" s="18">
        <v>12460540.539999999</v>
      </c>
      <c r="L8" s="18">
        <v>290000</v>
      </c>
      <c r="M8" s="18">
        <v>290000</v>
      </c>
      <c r="N8" s="18">
        <v>290000</v>
      </c>
      <c r="O8" s="18">
        <v>290000</v>
      </c>
      <c r="P8" s="18">
        <v>14458430.99</v>
      </c>
      <c r="Q8" s="18">
        <v>15530175.380000001</v>
      </c>
      <c r="R8" s="18">
        <f t="shared" ref="R8:R11" si="1">SUM(F8:Q8)</f>
        <v>44745146.910000004</v>
      </c>
    </row>
    <row r="9" spans="1:18" x14ac:dyDescent="0.25">
      <c r="A9" s="15"/>
      <c r="B9" s="19" t="s">
        <v>21</v>
      </c>
      <c r="C9" s="20"/>
      <c r="D9" s="20"/>
      <c r="E9" s="13"/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f t="shared" si="1"/>
        <v>0</v>
      </c>
    </row>
    <row r="10" spans="1:18" x14ac:dyDescent="0.25">
      <c r="A10" s="15"/>
      <c r="B10" s="19" t="s">
        <v>22</v>
      </c>
      <c r="C10" s="20"/>
      <c r="D10" s="20"/>
      <c r="E10" s="13"/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f t="shared" si="1"/>
        <v>0</v>
      </c>
    </row>
    <row r="11" spans="1:18" x14ac:dyDescent="0.25">
      <c r="A11" s="15"/>
      <c r="B11" s="21" t="s">
        <v>23</v>
      </c>
      <c r="C11" s="21"/>
      <c r="D11" s="21"/>
      <c r="E11" s="13"/>
      <c r="F11" s="18">
        <f>1028522.88+1037916.66+173476.46</f>
        <v>2239916</v>
      </c>
      <c r="G11" s="18">
        <v>2263453.65</v>
      </c>
      <c r="H11" s="18">
        <v>2260486.2400000002</v>
      </c>
      <c r="I11" s="18">
        <v>2267696.69</v>
      </c>
      <c r="J11" s="18">
        <v>2269404.4500000002</v>
      </c>
      <c r="K11" s="18">
        <v>2269751.58</v>
      </c>
      <c r="L11" s="18">
        <v>2306741.23</v>
      </c>
      <c r="M11" s="18">
        <v>2381592.7000000002</v>
      </c>
      <c r="N11" s="18">
        <v>2371988.9</v>
      </c>
      <c r="O11" s="18">
        <v>2385164.11</v>
      </c>
      <c r="P11" s="18">
        <v>2393913.31</v>
      </c>
      <c r="Q11" s="18">
        <v>2445085.0299999998</v>
      </c>
      <c r="R11" s="18">
        <f t="shared" si="1"/>
        <v>27855193.890000001</v>
      </c>
    </row>
    <row r="12" spans="1:18" x14ac:dyDescent="0.25">
      <c r="A12" s="11" t="s">
        <v>24</v>
      </c>
      <c r="B12" s="22" t="s">
        <v>25</v>
      </c>
      <c r="C12" s="17"/>
      <c r="D12" s="13"/>
      <c r="E12" s="13"/>
      <c r="F12" s="14">
        <f>+F14+F16+F17+F18+F13</f>
        <v>120540</v>
      </c>
      <c r="G12" s="14">
        <f>SUM(G13:G24)</f>
        <v>1469156.09</v>
      </c>
      <c r="H12" s="14">
        <f>SUM(H13:H24)</f>
        <v>4370807.4000000004</v>
      </c>
      <c r="I12" s="14">
        <f t="shared" ref="I12:R12" si="2">SUM(I13:I24)</f>
        <v>1638775.02</v>
      </c>
      <c r="J12" s="14">
        <f>SUM(J13:J24)</f>
        <v>1843541.25</v>
      </c>
      <c r="K12" s="14">
        <f t="shared" si="2"/>
        <v>4630265.46</v>
      </c>
      <c r="L12" s="14">
        <f t="shared" si="2"/>
        <v>4184482.1600000006</v>
      </c>
      <c r="M12" s="14">
        <f t="shared" si="2"/>
        <v>3965991.72</v>
      </c>
      <c r="N12" s="14">
        <f t="shared" si="2"/>
        <v>4221674.8</v>
      </c>
      <c r="O12" s="14">
        <f t="shared" si="2"/>
        <v>2820107.33</v>
      </c>
      <c r="P12" s="14">
        <f t="shared" si="2"/>
        <v>3577192.82</v>
      </c>
      <c r="Q12" s="14">
        <f t="shared" si="2"/>
        <v>9816215.5899999999</v>
      </c>
      <c r="R12" s="14">
        <f t="shared" si="2"/>
        <v>42658749.640000001</v>
      </c>
    </row>
    <row r="13" spans="1:18" x14ac:dyDescent="0.25">
      <c r="A13" s="15"/>
      <c r="B13" s="16" t="s">
        <v>26</v>
      </c>
      <c r="C13" s="17"/>
      <c r="D13" s="17"/>
      <c r="E13" s="13"/>
      <c r="F13" s="18">
        <v>14170</v>
      </c>
      <c r="G13" s="18">
        <v>391287.94</v>
      </c>
      <c r="H13" s="18">
        <v>828916.72</v>
      </c>
      <c r="I13" s="18">
        <v>15739.52</v>
      </c>
      <c r="J13" s="18">
        <v>448246.99</v>
      </c>
      <c r="K13" s="18">
        <v>681237.36</v>
      </c>
      <c r="L13" s="18">
        <v>592313.17000000004</v>
      </c>
      <c r="M13" s="18">
        <v>420802.96</v>
      </c>
      <c r="N13" s="18">
        <v>190216.51</v>
      </c>
      <c r="O13" s="18">
        <v>454763.94</v>
      </c>
      <c r="P13" s="18">
        <v>872600</v>
      </c>
      <c r="Q13" s="18">
        <v>1041731.17</v>
      </c>
      <c r="R13" s="18">
        <f>SUM(F13:Q13)</f>
        <v>5952026.2799999993</v>
      </c>
    </row>
    <row r="14" spans="1:18" x14ac:dyDescent="0.25">
      <c r="A14" s="23"/>
      <c r="B14" s="24" t="s">
        <v>27</v>
      </c>
      <c r="C14" s="21"/>
      <c r="D14" s="21"/>
      <c r="E14" s="13"/>
      <c r="F14" s="18">
        <v>12500</v>
      </c>
      <c r="G14" s="18">
        <v>0</v>
      </c>
      <c r="H14" s="18">
        <v>297645</v>
      </c>
      <c r="I14" s="18">
        <v>0</v>
      </c>
      <c r="J14" s="18">
        <v>0</v>
      </c>
      <c r="K14" s="18">
        <v>0</v>
      </c>
      <c r="L14" s="18">
        <v>105000</v>
      </c>
      <c r="M14" s="18">
        <v>1065000.02</v>
      </c>
      <c r="N14" s="18">
        <v>319452.09999999998</v>
      </c>
      <c r="O14" s="18">
        <v>15000</v>
      </c>
      <c r="P14" s="18">
        <v>165000.01</v>
      </c>
      <c r="Q14" s="18">
        <v>315000</v>
      </c>
      <c r="R14" s="18">
        <f t="shared" ref="R14:R24" si="3">SUM(F14:Q14)</f>
        <v>2294597.13</v>
      </c>
    </row>
    <row r="15" spans="1:18" x14ac:dyDescent="0.25">
      <c r="A15" s="15"/>
      <c r="B15" s="16" t="s">
        <v>28</v>
      </c>
      <c r="C15" s="17"/>
      <c r="D15" s="17"/>
      <c r="E15" s="13"/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221020</v>
      </c>
      <c r="L15" s="18">
        <v>0</v>
      </c>
      <c r="M15" s="18">
        <v>0</v>
      </c>
      <c r="N15" s="18">
        <v>294200</v>
      </c>
      <c r="O15" s="18">
        <v>0</v>
      </c>
      <c r="P15" s="18">
        <v>0</v>
      </c>
      <c r="Q15" s="18">
        <v>1973111.5</v>
      </c>
      <c r="R15" s="18">
        <f t="shared" si="3"/>
        <v>2488331.5</v>
      </c>
    </row>
    <row r="16" spans="1:18" x14ac:dyDescent="0.25">
      <c r="A16" s="15"/>
      <c r="B16" s="25" t="s">
        <v>29</v>
      </c>
      <c r="C16" s="25"/>
      <c r="D16" s="25"/>
      <c r="E16" s="13"/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f>+'[1]INFORME OBJETAL 01 AL 31-12-21'!$H$770</f>
        <v>53750</v>
      </c>
      <c r="R16" s="18">
        <f t="shared" si="3"/>
        <v>53750</v>
      </c>
    </row>
    <row r="17" spans="1:18" x14ac:dyDescent="0.25">
      <c r="A17" s="15"/>
      <c r="B17" s="16" t="s">
        <v>30</v>
      </c>
      <c r="C17" s="17"/>
      <c r="D17" s="17"/>
      <c r="E17" s="26"/>
      <c r="F17" s="18">
        <v>0</v>
      </c>
      <c r="G17" s="18">
        <v>189996.11</v>
      </c>
      <c r="H17" s="18">
        <v>415392.21</v>
      </c>
      <c r="I17" s="18">
        <v>392700.01</v>
      </c>
      <c r="J17" s="18">
        <v>397692.21</v>
      </c>
      <c r="K17" s="18">
        <v>1112696.1100000001</v>
      </c>
      <c r="L17" s="18">
        <v>1746206.09</v>
      </c>
      <c r="M17" s="18">
        <v>1489240.14</v>
      </c>
      <c r="N17" s="18">
        <v>2120702.17</v>
      </c>
      <c r="O17" s="18">
        <v>793922.02</v>
      </c>
      <c r="P17" s="18">
        <v>1854568.21</v>
      </c>
      <c r="Q17" s="18">
        <v>1959870.1</v>
      </c>
      <c r="R17" s="18">
        <f t="shared" si="3"/>
        <v>12472985.380000001</v>
      </c>
    </row>
    <row r="18" spans="1:18" x14ac:dyDescent="0.25">
      <c r="A18" s="15"/>
      <c r="B18" s="16" t="s">
        <v>31</v>
      </c>
      <c r="C18" s="17"/>
      <c r="D18" s="17"/>
      <c r="E18" s="13"/>
      <c r="F18" s="18">
        <v>93870</v>
      </c>
      <c r="G18" s="18">
        <v>93870</v>
      </c>
      <c r="H18" s="18">
        <v>1737311.02</v>
      </c>
      <c r="I18" s="18">
        <v>105393</v>
      </c>
      <c r="J18" s="18">
        <v>105000</v>
      </c>
      <c r="K18" s="18">
        <v>102495</v>
      </c>
      <c r="L18" s="18">
        <v>109018</v>
      </c>
      <c r="M18" s="18">
        <v>0</v>
      </c>
      <c r="N18" s="18">
        <v>233756</v>
      </c>
      <c r="O18" s="18">
        <v>126898</v>
      </c>
      <c r="P18" s="18">
        <v>126898</v>
      </c>
      <c r="Q18" s="18">
        <v>819462.03</v>
      </c>
      <c r="R18" s="18">
        <f t="shared" si="3"/>
        <v>3653971.05</v>
      </c>
    </row>
    <row r="19" spans="1:18" x14ac:dyDescent="0.25">
      <c r="A19" s="15"/>
      <c r="B19" s="16" t="s">
        <v>32</v>
      </c>
      <c r="C19" s="17"/>
      <c r="D19" s="17"/>
      <c r="E19" s="13"/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f t="shared" si="3"/>
        <v>0</v>
      </c>
    </row>
    <row r="20" spans="1:18" x14ac:dyDescent="0.25">
      <c r="A20" s="15"/>
      <c r="B20" s="24" t="s">
        <v>33</v>
      </c>
      <c r="C20" s="17"/>
      <c r="D20" s="17"/>
      <c r="E20" s="13"/>
      <c r="F20" s="18">
        <v>0</v>
      </c>
      <c r="G20" s="18">
        <v>0</v>
      </c>
      <c r="H20" s="18">
        <v>500000</v>
      </c>
      <c r="I20" s="18">
        <v>250000</v>
      </c>
      <c r="J20" s="18">
        <v>0</v>
      </c>
      <c r="K20" s="18">
        <v>0</v>
      </c>
      <c r="L20" s="18">
        <v>1223818.3</v>
      </c>
      <c r="M20" s="18">
        <v>0</v>
      </c>
      <c r="N20" s="18">
        <v>12554.75</v>
      </c>
      <c r="O20" s="18">
        <v>872396.77</v>
      </c>
      <c r="P20" s="18">
        <v>0</v>
      </c>
      <c r="Q20" s="18">
        <v>496950</v>
      </c>
      <c r="R20" s="18">
        <f t="shared" si="3"/>
        <v>3355719.8200000003</v>
      </c>
    </row>
    <row r="21" spans="1:18" x14ac:dyDescent="0.25">
      <c r="A21" s="15"/>
      <c r="B21" s="21" t="s">
        <v>34</v>
      </c>
      <c r="C21" s="21"/>
      <c r="D21" s="21"/>
      <c r="E21" s="21"/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3"/>
        <v>0</v>
      </c>
    </row>
    <row r="22" spans="1:18" x14ac:dyDescent="0.25">
      <c r="A22" s="15"/>
      <c r="B22" s="24" t="s">
        <v>35</v>
      </c>
      <c r="C22" s="21"/>
      <c r="D22" s="21"/>
      <c r="E22" s="21"/>
      <c r="F22" s="18">
        <v>0</v>
      </c>
      <c r="G22" s="18">
        <v>352000</v>
      </c>
      <c r="H22" s="18">
        <v>50999.96</v>
      </c>
      <c r="I22" s="18">
        <v>334400</v>
      </c>
      <c r="J22" s="18">
        <v>448000</v>
      </c>
      <c r="K22" s="18">
        <v>484400</v>
      </c>
      <c r="L22" s="18">
        <v>0</v>
      </c>
      <c r="M22" s="18">
        <v>582822</v>
      </c>
      <c r="N22" s="18">
        <v>617333.34</v>
      </c>
      <c r="O22" s="18">
        <v>149000</v>
      </c>
      <c r="P22" s="18">
        <v>150000</v>
      </c>
      <c r="Q22" s="18">
        <f>+'[1]INFORME OBJETAL 01 AL 31-12-21'!$H$783</f>
        <v>790000</v>
      </c>
      <c r="R22" s="18">
        <f t="shared" si="3"/>
        <v>3958955.3</v>
      </c>
    </row>
    <row r="23" spans="1:18" x14ac:dyDescent="0.25">
      <c r="A23" s="15"/>
      <c r="B23" s="24" t="s">
        <v>36</v>
      </c>
      <c r="C23" s="21"/>
      <c r="D23" s="21"/>
      <c r="E23" s="13"/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 t="shared" si="3"/>
        <v>0</v>
      </c>
    </row>
    <row r="24" spans="1:18" x14ac:dyDescent="0.25">
      <c r="A24" s="15"/>
      <c r="B24" s="21" t="s">
        <v>37</v>
      </c>
      <c r="C24" s="21"/>
      <c r="D24" s="21"/>
      <c r="E24" s="13"/>
      <c r="F24" s="18">
        <v>0</v>
      </c>
      <c r="G24" s="18">
        <v>442002.04</v>
      </c>
      <c r="H24" s="18">
        <v>540542.49</v>
      </c>
      <c r="I24" s="18">
        <v>540542.49</v>
      </c>
      <c r="J24" s="18">
        <v>444602.05</v>
      </c>
      <c r="K24" s="18">
        <v>2028416.99</v>
      </c>
      <c r="L24" s="18">
        <v>408126.6</v>
      </c>
      <c r="M24" s="18">
        <v>408126.6</v>
      </c>
      <c r="N24" s="18">
        <v>433459.93</v>
      </c>
      <c r="O24" s="18">
        <v>408126.6</v>
      </c>
      <c r="P24" s="18">
        <v>408126.6</v>
      </c>
      <c r="Q24" s="18">
        <v>2366340.79</v>
      </c>
      <c r="R24" s="18">
        <f t="shared" si="3"/>
        <v>8428413.1799999997</v>
      </c>
    </row>
    <row r="25" spans="1:18" x14ac:dyDescent="0.25">
      <c r="A25" s="11" t="s">
        <v>38</v>
      </c>
      <c r="B25" s="22" t="s">
        <v>39</v>
      </c>
      <c r="C25" s="17"/>
      <c r="D25" s="13"/>
      <c r="E25" s="13"/>
      <c r="F25" s="14">
        <f>+F28+F26+F27+F29+F30+F31+F32</f>
        <v>560000</v>
      </c>
      <c r="G25" s="14">
        <f>+G28+G26+G27+G29+G30+G31+G32</f>
        <v>1568080</v>
      </c>
      <c r="H25" s="14">
        <f>+H28+H26+H27+H29+H30+H31+H32</f>
        <v>3376600</v>
      </c>
      <c r="I25" s="14">
        <f>+I28+I26+I27+I29+I30+I31+I32+I35</f>
        <v>6108659</v>
      </c>
      <c r="J25" s="14">
        <f>+J28+J26+J27+J29+J30+J31+J32+J35</f>
        <v>1304900</v>
      </c>
      <c r="K25" s="14">
        <f>SUM(K26:K35)</f>
        <v>7721234.8499999996</v>
      </c>
      <c r="L25" s="14">
        <f>SUM(L26:L35)</f>
        <v>3131642.51</v>
      </c>
      <c r="M25" s="14">
        <f t="shared" ref="M25" si="4">SUM(M26:M35)</f>
        <v>2460923</v>
      </c>
      <c r="N25" s="14">
        <f>SUM(N26:N35)</f>
        <v>9901280.9299999997</v>
      </c>
      <c r="O25" s="14">
        <f>SUM(O26:O35)</f>
        <v>2835702.35</v>
      </c>
      <c r="P25" s="14">
        <f>SUM(P26:P35)</f>
        <v>7311983.7400000002</v>
      </c>
      <c r="Q25" s="14">
        <f>SUM(Q26:Q35)</f>
        <v>13041044.609999999</v>
      </c>
      <c r="R25" s="14">
        <f>SUM(R26:R35)</f>
        <v>59322050.990000002</v>
      </c>
    </row>
    <row r="26" spans="1:18" x14ac:dyDescent="0.25">
      <c r="A26" s="15"/>
      <c r="B26" s="21" t="s">
        <v>40</v>
      </c>
      <c r="C26" s="21"/>
      <c r="D26" s="21"/>
      <c r="E26" s="13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733360.3</v>
      </c>
      <c r="L26" s="18">
        <v>0</v>
      </c>
      <c r="M26" s="18">
        <v>360380</v>
      </c>
      <c r="N26" s="18">
        <v>3845311.79</v>
      </c>
      <c r="O26" s="18">
        <v>99664.320000000007</v>
      </c>
      <c r="P26" s="18">
        <v>141993.04</v>
      </c>
      <c r="Q26" s="18">
        <f>+'[1]INFORME OBJETAL 01 AL 31-12-21'!$H$797</f>
        <v>726925.36</v>
      </c>
      <c r="R26" s="18">
        <f>SUM(F26:Q26)</f>
        <v>5907634.8100000005</v>
      </c>
    </row>
    <row r="27" spans="1:18" x14ac:dyDescent="0.25">
      <c r="A27" s="15"/>
      <c r="B27" s="16" t="s">
        <v>41</v>
      </c>
      <c r="C27" s="17"/>
      <c r="D27" s="17"/>
      <c r="E27" s="13"/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10620</v>
      </c>
      <c r="L27" s="18">
        <v>0</v>
      </c>
      <c r="M27" s="18">
        <v>940283</v>
      </c>
      <c r="N27" s="18">
        <v>22626.07</v>
      </c>
      <c r="O27" s="18">
        <v>0</v>
      </c>
      <c r="P27" s="18">
        <v>105025.45</v>
      </c>
      <c r="Q27" s="18">
        <f>+'[1]INFORME OBJETAL 01 AL 31-12-21'!$H$799</f>
        <v>26868.6</v>
      </c>
      <c r="R27" s="18">
        <f t="shared" ref="R27:R35" si="5">SUM(F27:Q27)</f>
        <v>1105423.1200000001</v>
      </c>
    </row>
    <row r="28" spans="1:18" x14ac:dyDescent="0.25">
      <c r="A28" s="15"/>
      <c r="B28" s="21" t="s">
        <v>42</v>
      </c>
      <c r="C28" s="21"/>
      <c r="D28" s="21"/>
      <c r="E28" s="13"/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442098.8</v>
      </c>
      <c r="M28" s="18">
        <v>0</v>
      </c>
      <c r="N28" s="18">
        <v>6666.67</v>
      </c>
      <c r="O28" s="18">
        <v>0</v>
      </c>
      <c r="P28" s="18">
        <v>0</v>
      </c>
      <c r="Q28" s="18">
        <v>640828.5</v>
      </c>
      <c r="R28" s="18">
        <f t="shared" si="5"/>
        <v>1089593.97</v>
      </c>
    </row>
    <row r="29" spans="1:18" x14ac:dyDescent="0.25">
      <c r="A29" s="15"/>
      <c r="B29" s="25" t="s">
        <v>43</v>
      </c>
      <c r="C29" s="25"/>
      <c r="D29" s="25"/>
      <c r="E29" s="13"/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166.67</v>
      </c>
      <c r="O29" s="18">
        <v>0</v>
      </c>
      <c r="P29" s="18">
        <v>0</v>
      </c>
      <c r="Q29" s="18">
        <v>0</v>
      </c>
      <c r="R29" s="18">
        <f t="shared" si="5"/>
        <v>166.67</v>
      </c>
    </row>
    <row r="30" spans="1:18" x14ac:dyDescent="0.25">
      <c r="A30" s="15"/>
      <c r="B30" s="21" t="s">
        <v>44</v>
      </c>
      <c r="C30" s="21"/>
      <c r="D30" s="21"/>
      <c r="E30" s="13"/>
      <c r="F30" s="18">
        <v>0</v>
      </c>
      <c r="G30" s="18">
        <v>0</v>
      </c>
      <c r="H30" s="18">
        <v>885000</v>
      </c>
      <c r="I30" s="18">
        <v>0</v>
      </c>
      <c r="J30" s="18">
        <v>0</v>
      </c>
      <c r="K30" s="18">
        <v>0</v>
      </c>
      <c r="L30" s="18">
        <v>312456.36</v>
      </c>
      <c r="M30" s="18">
        <v>0</v>
      </c>
      <c r="N30" s="18">
        <v>852442.76</v>
      </c>
      <c r="O30" s="18">
        <v>59881.46</v>
      </c>
      <c r="P30" s="18">
        <v>152692</v>
      </c>
      <c r="Q30" s="18">
        <f>+'[1]INFORME OBJETAL 01 AL 31-12-21'!$H$805</f>
        <v>907514.2</v>
      </c>
      <c r="R30" s="18">
        <f t="shared" si="5"/>
        <v>3169986.7800000003</v>
      </c>
    </row>
    <row r="31" spans="1:18" x14ac:dyDescent="0.25">
      <c r="A31" s="15"/>
      <c r="B31" s="21" t="s">
        <v>45</v>
      </c>
      <c r="C31" s="21"/>
      <c r="D31" s="21"/>
      <c r="E31" s="13"/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203940.58</v>
      </c>
      <c r="L31" s="18">
        <v>0</v>
      </c>
      <c r="M31" s="18">
        <v>0</v>
      </c>
      <c r="N31" s="18">
        <v>3034705.57</v>
      </c>
      <c r="O31" s="18">
        <v>774574.74</v>
      </c>
      <c r="P31" s="18">
        <v>1921248.78</v>
      </c>
      <c r="Q31" s="18">
        <f>+'[1]INFORME OBJETAL 01 AL 31-12-21'!$H$807</f>
        <v>542151.36</v>
      </c>
      <c r="R31" s="18">
        <f t="shared" si="5"/>
        <v>6476621.0300000003</v>
      </c>
    </row>
    <row r="32" spans="1:18" x14ac:dyDescent="0.25">
      <c r="A32" s="15"/>
      <c r="B32" s="24" t="s">
        <v>46</v>
      </c>
      <c r="C32" s="21"/>
      <c r="D32" s="21"/>
      <c r="E32" s="13"/>
      <c r="F32" s="18">
        <v>560000</v>
      </c>
      <c r="G32" s="18">
        <v>1568080</v>
      </c>
      <c r="H32" s="18">
        <v>2491600</v>
      </c>
      <c r="I32" s="18">
        <v>2108100</v>
      </c>
      <c r="J32" s="18">
        <v>1304900</v>
      </c>
      <c r="K32" s="18">
        <v>6007860</v>
      </c>
      <c r="L32" s="18">
        <v>1978826.8</v>
      </c>
      <c r="M32" s="18">
        <v>1160260</v>
      </c>
      <c r="N32" s="18">
        <v>2104293.3199999998</v>
      </c>
      <c r="O32" s="18">
        <v>937680.08</v>
      </c>
      <c r="P32" s="18">
        <v>1844175.05</v>
      </c>
      <c r="Q32" s="18">
        <f>+'[1]INFORME OBJETAL 01 AL 31-12-21'!$H$814</f>
        <v>5657102.75</v>
      </c>
      <c r="R32" s="18">
        <f t="shared" si="5"/>
        <v>27722878</v>
      </c>
    </row>
    <row r="33" spans="1:18" x14ac:dyDescent="0.25">
      <c r="A33" s="15"/>
      <c r="B33" s="27" t="s">
        <v>47</v>
      </c>
      <c r="C33" s="21"/>
      <c r="D33" s="21"/>
      <c r="E33" s="28"/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f t="shared" si="5"/>
        <v>0</v>
      </c>
    </row>
    <row r="34" spans="1:18" x14ac:dyDescent="0.25">
      <c r="A34" s="15"/>
      <c r="B34" s="27" t="s">
        <v>48</v>
      </c>
      <c r="C34" s="21"/>
      <c r="D34" s="21"/>
      <c r="E34" s="28"/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f t="shared" si="5"/>
        <v>0</v>
      </c>
    </row>
    <row r="35" spans="1:18" x14ac:dyDescent="0.25">
      <c r="A35" s="15"/>
      <c r="B35" s="25" t="s">
        <v>49</v>
      </c>
      <c r="C35" s="25"/>
      <c r="D35" s="25"/>
      <c r="E35" s="13"/>
      <c r="F35" s="18">
        <v>0</v>
      </c>
      <c r="G35" s="18">
        <v>0</v>
      </c>
      <c r="H35" s="18">
        <v>0</v>
      </c>
      <c r="I35" s="18">
        <v>4000559</v>
      </c>
      <c r="J35" s="18">
        <v>0</v>
      </c>
      <c r="K35" s="18">
        <v>765453.97</v>
      </c>
      <c r="L35" s="18">
        <v>398260.55</v>
      </c>
      <c r="M35" s="18">
        <v>0</v>
      </c>
      <c r="N35" s="18">
        <v>35068.080000000002</v>
      </c>
      <c r="O35" s="18">
        <v>963901.75</v>
      </c>
      <c r="P35" s="18">
        <v>3146849.42</v>
      </c>
      <c r="Q35" s="18">
        <f>+'[1]INFORME OBJETAL 01 AL 31-12-21'!$H$827</f>
        <v>4539653.84</v>
      </c>
      <c r="R35" s="18">
        <f t="shared" si="5"/>
        <v>13849746.609999999</v>
      </c>
    </row>
    <row r="36" spans="1:18" x14ac:dyDescent="0.25">
      <c r="A36" s="11" t="s">
        <v>50</v>
      </c>
      <c r="B36" s="22" t="s">
        <v>51</v>
      </c>
      <c r="C36" s="17"/>
      <c r="D36" s="13"/>
      <c r="E36" s="13"/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f t="shared" ref="R36" si="6">SUM(F36:F36)</f>
        <v>0</v>
      </c>
    </row>
    <row r="37" spans="1:18" x14ac:dyDescent="0.25">
      <c r="A37" s="15"/>
      <c r="B37" s="29" t="s">
        <v>52</v>
      </c>
      <c r="C37" s="29"/>
      <c r="D37" s="29"/>
      <c r="E37" s="29"/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f t="shared" ref="R37:R47" si="7">SUM(F37:K37)</f>
        <v>0</v>
      </c>
    </row>
    <row r="38" spans="1:18" x14ac:dyDescent="0.25">
      <c r="A38" s="15"/>
      <c r="B38" s="24" t="s">
        <v>53</v>
      </c>
      <c r="C38" s="21"/>
      <c r="D38" s="21"/>
      <c r="E38" s="21"/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f t="shared" si="7"/>
        <v>0</v>
      </c>
    </row>
    <row r="39" spans="1:18" x14ac:dyDescent="0.25">
      <c r="A39" s="15"/>
      <c r="B39" s="24" t="s">
        <v>54</v>
      </c>
      <c r="C39" s="21"/>
      <c r="D39" s="21"/>
      <c r="E39" s="13"/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f t="shared" si="7"/>
        <v>0</v>
      </c>
    </row>
    <row r="40" spans="1:18" x14ac:dyDescent="0.25">
      <c r="A40" s="15"/>
      <c r="B40" s="24" t="s">
        <v>55</v>
      </c>
      <c r="C40" s="21"/>
      <c r="D40" s="21"/>
      <c r="E40" s="13"/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f t="shared" si="7"/>
        <v>0</v>
      </c>
    </row>
    <row r="41" spans="1:18" x14ac:dyDescent="0.25">
      <c r="A41" s="15"/>
      <c r="B41" s="24" t="s">
        <v>56</v>
      </c>
      <c r="C41" s="21"/>
      <c r="D41" s="21"/>
      <c r="E41" s="13"/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f t="shared" si="7"/>
        <v>0</v>
      </c>
    </row>
    <row r="42" spans="1:18" x14ac:dyDescent="0.25">
      <c r="A42" s="15"/>
      <c r="B42" s="24" t="s">
        <v>57</v>
      </c>
      <c r="C42" s="21"/>
      <c r="D42" s="21"/>
      <c r="E42" s="13"/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f t="shared" si="7"/>
        <v>0</v>
      </c>
    </row>
    <row r="43" spans="1:18" x14ac:dyDescent="0.25">
      <c r="A43" s="15"/>
      <c r="B43" s="24" t="s">
        <v>58</v>
      </c>
      <c r="C43" s="21"/>
      <c r="D43" s="21"/>
      <c r="E43" s="13"/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f t="shared" si="7"/>
        <v>0</v>
      </c>
    </row>
    <row r="44" spans="1:18" x14ac:dyDescent="0.25">
      <c r="A44" s="15"/>
      <c r="B44" s="24" t="s">
        <v>59</v>
      </c>
      <c r="C44" s="21"/>
      <c r="D44" s="21"/>
      <c r="E44" s="13"/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f t="shared" si="7"/>
        <v>0</v>
      </c>
    </row>
    <row r="45" spans="1:18" x14ac:dyDescent="0.25">
      <c r="A45" s="15"/>
      <c r="B45" s="24" t="s">
        <v>58</v>
      </c>
      <c r="C45" s="21"/>
      <c r="D45" s="21"/>
      <c r="E45" s="13"/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f t="shared" si="7"/>
        <v>0</v>
      </c>
    </row>
    <row r="46" spans="1:18" x14ac:dyDescent="0.25">
      <c r="A46" s="30"/>
      <c r="B46" s="31" t="s">
        <v>60</v>
      </c>
      <c r="C46" s="13"/>
      <c r="D46" s="13"/>
      <c r="E46" s="13"/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f t="shared" si="7"/>
        <v>0</v>
      </c>
    </row>
    <row r="47" spans="1:18" x14ac:dyDescent="0.25">
      <c r="A47" s="30"/>
      <c r="B47" s="31" t="s">
        <v>61</v>
      </c>
      <c r="C47" s="13"/>
      <c r="D47" s="13"/>
      <c r="E47" s="13"/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f t="shared" si="7"/>
        <v>0</v>
      </c>
    </row>
    <row r="48" spans="1:18" x14ac:dyDescent="0.25">
      <c r="A48" s="30"/>
      <c r="B48" s="31" t="s">
        <v>62</v>
      </c>
      <c r="C48" s="13"/>
      <c r="D48" s="13"/>
      <c r="E48" s="13"/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f t="shared" ref="R48" si="8">SUM(F48:F48)</f>
        <v>0</v>
      </c>
    </row>
    <row r="49" spans="1:18" x14ac:dyDescent="0.25">
      <c r="A49" s="32" t="s">
        <v>63</v>
      </c>
      <c r="B49" s="33" t="s">
        <v>64</v>
      </c>
      <c r="C49" s="31"/>
      <c r="D49" s="31"/>
      <c r="E49" s="31"/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</row>
    <row r="50" spans="1:18" x14ac:dyDescent="0.25">
      <c r="A50" s="34"/>
      <c r="B50" s="31" t="s">
        <v>65</v>
      </c>
      <c r="C50" s="31"/>
      <c r="D50" s="31"/>
      <c r="E50" s="31"/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f t="shared" ref="R50:R60" si="9">SUM(F50:F50)</f>
        <v>0</v>
      </c>
    </row>
    <row r="51" spans="1:18" x14ac:dyDescent="0.25">
      <c r="A51" s="34"/>
      <c r="B51" s="31" t="s">
        <v>66</v>
      </c>
      <c r="C51" s="31"/>
      <c r="D51" s="31"/>
      <c r="E51" s="31"/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f t="shared" si="9"/>
        <v>0</v>
      </c>
    </row>
    <row r="52" spans="1:18" x14ac:dyDescent="0.25">
      <c r="A52" s="34"/>
      <c r="B52" s="31" t="s">
        <v>54</v>
      </c>
      <c r="C52" s="31"/>
      <c r="D52" s="31"/>
      <c r="E52" s="31"/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f t="shared" si="9"/>
        <v>0</v>
      </c>
    </row>
    <row r="53" spans="1:18" x14ac:dyDescent="0.25">
      <c r="A53" s="34"/>
      <c r="B53" s="31" t="s">
        <v>67</v>
      </c>
      <c r="C53" s="31"/>
      <c r="D53" s="31"/>
      <c r="E53" s="31"/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f t="shared" si="9"/>
        <v>0</v>
      </c>
    </row>
    <row r="54" spans="1:18" x14ac:dyDescent="0.25">
      <c r="A54" s="34"/>
      <c r="B54" s="31" t="s">
        <v>56</v>
      </c>
      <c r="C54" s="31"/>
      <c r="D54" s="31"/>
      <c r="E54" s="31"/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f t="shared" si="9"/>
        <v>0</v>
      </c>
    </row>
    <row r="55" spans="1:18" x14ac:dyDescent="0.25">
      <c r="A55" s="32"/>
      <c r="B55" s="31" t="s">
        <v>68</v>
      </c>
      <c r="C55" s="31"/>
      <c r="D55" s="31"/>
      <c r="E55" s="31"/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f t="shared" si="9"/>
        <v>0</v>
      </c>
    </row>
    <row r="56" spans="1:18" x14ac:dyDescent="0.25">
      <c r="A56" s="34"/>
      <c r="B56" s="24" t="s">
        <v>58</v>
      </c>
      <c r="C56" s="24"/>
      <c r="D56" s="24"/>
      <c r="E56" s="24"/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f t="shared" si="9"/>
        <v>0</v>
      </c>
    </row>
    <row r="57" spans="1:18" x14ac:dyDescent="0.25">
      <c r="A57" s="15"/>
      <c r="B57" s="24" t="s">
        <v>69</v>
      </c>
      <c r="C57" s="24"/>
      <c r="D57" s="24"/>
      <c r="E57" s="24"/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f t="shared" si="9"/>
        <v>0</v>
      </c>
    </row>
    <row r="58" spans="1:18" x14ac:dyDescent="0.25">
      <c r="A58" s="15"/>
      <c r="B58" s="24" t="s">
        <v>58</v>
      </c>
      <c r="C58" s="24"/>
      <c r="D58" s="24"/>
      <c r="E58" s="24"/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f t="shared" si="9"/>
        <v>0</v>
      </c>
    </row>
    <row r="59" spans="1:18" x14ac:dyDescent="0.25">
      <c r="A59" s="15"/>
      <c r="B59" s="24" t="s">
        <v>70</v>
      </c>
      <c r="C59" s="24"/>
      <c r="D59" s="24"/>
      <c r="E59" s="24"/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f t="shared" si="9"/>
        <v>0</v>
      </c>
    </row>
    <row r="60" spans="1:18" x14ac:dyDescent="0.25">
      <c r="A60" s="15"/>
      <c r="B60" s="24" t="s">
        <v>71</v>
      </c>
      <c r="C60" s="24"/>
      <c r="D60" s="24"/>
      <c r="E60" s="24"/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f t="shared" si="9"/>
        <v>0</v>
      </c>
    </row>
    <row r="61" spans="1:18" x14ac:dyDescent="0.25">
      <c r="A61" s="15"/>
      <c r="B61" s="24" t="s">
        <v>62</v>
      </c>
      <c r="C61" s="24"/>
      <c r="D61" s="24"/>
      <c r="E61" s="24"/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f>SUM(F61:F61)</f>
        <v>0</v>
      </c>
    </row>
    <row r="62" spans="1:18" x14ac:dyDescent="0.25">
      <c r="A62" s="35" t="s">
        <v>72</v>
      </c>
      <c r="B62" s="36" t="s">
        <v>73</v>
      </c>
      <c r="C62" s="24"/>
      <c r="D62" s="24"/>
      <c r="E62" s="24"/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f>+K63+K64</f>
        <v>749823.62</v>
      </c>
      <c r="L62" s="14">
        <f>+L63+L64</f>
        <v>0</v>
      </c>
      <c r="M62" s="14">
        <f>+M63+M64</f>
        <v>210003.54</v>
      </c>
      <c r="N62" s="14">
        <f>+N63+N64</f>
        <v>0</v>
      </c>
      <c r="O62" s="14">
        <f>+O63+O64+O68</f>
        <v>1139882.07</v>
      </c>
      <c r="P62" s="14">
        <f>+P63+P64+P68</f>
        <v>678438.68</v>
      </c>
      <c r="Q62" s="14">
        <f>+Q63+Q64+Q68</f>
        <v>575651</v>
      </c>
      <c r="R62" s="14">
        <f>SUM(R63:R72)</f>
        <v>3353798.91</v>
      </c>
    </row>
    <row r="63" spans="1:18" x14ac:dyDescent="0.25">
      <c r="A63" s="15"/>
      <c r="B63" s="24" t="s">
        <v>74</v>
      </c>
      <c r="C63" s="24"/>
      <c r="D63" s="24"/>
      <c r="E63" s="24"/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649523.62</v>
      </c>
      <c r="L63" s="18">
        <v>0</v>
      </c>
      <c r="M63" s="18">
        <v>210003.54</v>
      </c>
      <c r="N63" s="18">
        <v>0</v>
      </c>
      <c r="O63" s="18">
        <v>1037050.03</v>
      </c>
      <c r="P63" s="18">
        <v>38500.67</v>
      </c>
      <c r="Q63" s="18">
        <v>0</v>
      </c>
      <c r="R63" s="18">
        <f>SUM(F63:Q63)</f>
        <v>1935077.8599999999</v>
      </c>
    </row>
    <row r="64" spans="1:18" x14ac:dyDescent="0.25">
      <c r="A64" s="15"/>
      <c r="B64" s="24" t="s">
        <v>75</v>
      </c>
      <c r="C64" s="24"/>
      <c r="D64" s="24"/>
      <c r="E64" s="24"/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100300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f t="shared" ref="R64:R73" si="10">SUM(F64:Q64)</f>
        <v>100300</v>
      </c>
    </row>
    <row r="65" spans="1:18" x14ac:dyDescent="0.25">
      <c r="A65" s="15"/>
      <c r="B65" s="24" t="s">
        <v>76</v>
      </c>
      <c r="C65" s="24"/>
      <c r="D65" s="24"/>
      <c r="E65" s="24"/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f t="shared" si="10"/>
        <v>0</v>
      </c>
    </row>
    <row r="66" spans="1:18" x14ac:dyDescent="0.25">
      <c r="A66" s="15"/>
      <c r="B66" s="24" t="s">
        <v>77</v>
      </c>
      <c r="C66" s="24"/>
      <c r="D66" s="24"/>
      <c r="E66" s="24"/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f t="shared" si="10"/>
        <v>0</v>
      </c>
    </row>
    <row r="67" spans="1:18" x14ac:dyDescent="0.25">
      <c r="A67" s="15"/>
      <c r="B67" s="24" t="s">
        <v>78</v>
      </c>
      <c r="C67" s="24"/>
      <c r="D67" s="24"/>
      <c r="E67" s="24"/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f t="shared" si="10"/>
        <v>0</v>
      </c>
    </row>
    <row r="68" spans="1:18" x14ac:dyDescent="0.25">
      <c r="A68" s="15"/>
      <c r="B68" s="24" t="s">
        <v>79</v>
      </c>
      <c r="C68" s="24"/>
      <c r="D68" s="24"/>
      <c r="E68" s="24"/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102832.04</v>
      </c>
      <c r="P68" s="18">
        <v>639938.01</v>
      </c>
      <c r="Q68" s="18">
        <v>575651</v>
      </c>
      <c r="R68" s="18">
        <f t="shared" si="10"/>
        <v>1318421.05</v>
      </c>
    </row>
    <row r="69" spans="1:18" x14ac:dyDescent="0.25">
      <c r="A69" s="15"/>
      <c r="B69" s="24" t="s">
        <v>80</v>
      </c>
      <c r="C69" s="24"/>
      <c r="D69" s="24"/>
      <c r="E69" s="24"/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f t="shared" si="10"/>
        <v>0</v>
      </c>
    </row>
    <row r="70" spans="1:18" x14ac:dyDescent="0.25">
      <c r="A70" s="15"/>
      <c r="B70" s="24" t="s">
        <v>81</v>
      </c>
      <c r="C70" s="24"/>
      <c r="D70" s="24"/>
      <c r="E70" s="24"/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f t="shared" si="10"/>
        <v>0</v>
      </c>
    </row>
    <row r="71" spans="1:18" x14ac:dyDescent="0.25">
      <c r="A71" s="15"/>
      <c r="B71" s="24" t="s">
        <v>82</v>
      </c>
      <c r="C71" s="24"/>
      <c r="D71" s="24"/>
      <c r="E71" s="24"/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f t="shared" si="10"/>
        <v>0</v>
      </c>
    </row>
    <row r="72" spans="1:18" x14ac:dyDescent="0.25">
      <c r="A72" s="15"/>
      <c r="B72" s="24" t="s">
        <v>83</v>
      </c>
      <c r="C72" s="24"/>
      <c r="D72" s="24"/>
      <c r="E72" s="24"/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f t="shared" si="10"/>
        <v>0</v>
      </c>
    </row>
    <row r="73" spans="1:18" x14ac:dyDescent="0.25">
      <c r="A73" s="15"/>
      <c r="B73" s="24" t="s">
        <v>84</v>
      </c>
      <c r="C73" s="24"/>
      <c r="D73" s="24"/>
      <c r="E73" s="24"/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/>
      <c r="R73" s="18">
        <f t="shared" si="10"/>
        <v>0</v>
      </c>
    </row>
    <row r="74" spans="1:18" x14ac:dyDescent="0.25">
      <c r="A74" s="35" t="s">
        <v>85</v>
      </c>
      <c r="B74" s="36" t="s">
        <v>86</v>
      </c>
      <c r="C74" s="24"/>
      <c r="D74" s="24"/>
      <c r="E74" s="24"/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</row>
    <row r="75" spans="1:18" x14ac:dyDescent="0.25">
      <c r="A75" s="35"/>
      <c r="B75" s="24" t="s">
        <v>87</v>
      </c>
      <c r="C75" s="24"/>
      <c r="D75" s="24"/>
      <c r="E75" s="24"/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f t="shared" ref="R75:R90" si="11">SUM(F75:F75)</f>
        <v>0</v>
      </c>
    </row>
    <row r="76" spans="1:18" x14ac:dyDescent="0.25">
      <c r="A76" s="35"/>
      <c r="B76" s="24" t="s">
        <v>88</v>
      </c>
      <c r="C76" s="24"/>
      <c r="D76" s="24"/>
      <c r="E76" s="24"/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f t="shared" si="11"/>
        <v>0</v>
      </c>
    </row>
    <row r="77" spans="1:18" x14ac:dyDescent="0.25">
      <c r="A77" s="35"/>
      <c r="B77" s="24" t="s">
        <v>89</v>
      </c>
      <c r="C77" s="24"/>
      <c r="D77" s="24"/>
      <c r="E77" s="24"/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f t="shared" si="11"/>
        <v>0</v>
      </c>
    </row>
    <row r="78" spans="1:18" x14ac:dyDescent="0.25">
      <c r="A78" s="35"/>
      <c r="B78" s="24" t="s">
        <v>90</v>
      </c>
      <c r="C78" s="24"/>
      <c r="D78" s="24"/>
      <c r="E78" s="24"/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f t="shared" si="11"/>
        <v>0</v>
      </c>
    </row>
    <row r="79" spans="1:18" x14ac:dyDescent="0.25">
      <c r="A79" s="35"/>
      <c r="B79" s="24" t="s">
        <v>91</v>
      </c>
      <c r="C79" s="24"/>
      <c r="D79" s="24"/>
      <c r="E79" s="24"/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f t="shared" si="11"/>
        <v>0</v>
      </c>
    </row>
    <row r="80" spans="1:18" x14ac:dyDescent="0.25">
      <c r="A80" s="35" t="s">
        <v>92</v>
      </c>
      <c r="B80" s="36" t="s">
        <v>93</v>
      </c>
      <c r="C80" s="24"/>
      <c r="D80" s="24"/>
      <c r="E80" s="24"/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8">
        <f t="shared" si="11"/>
        <v>0</v>
      </c>
    </row>
    <row r="81" spans="1:18" x14ac:dyDescent="0.25">
      <c r="A81" s="35"/>
      <c r="B81" s="36" t="s">
        <v>94</v>
      </c>
      <c r="C81" s="24"/>
      <c r="D81" s="24"/>
      <c r="E81" s="24"/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f t="shared" si="11"/>
        <v>0</v>
      </c>
    </row>
    <row r="82" spans="1:18" x14ac:dyDescent="0.25">
      <c r="A82" s="35"/>
      <c r="B82" s="24" t="s">
        <v>95</v>
      </c>
      <c r="C82" s="24"/>
      <c r="D82" s="24"/>
      <c r="E82" s="24"/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f t="shared" si="11"/>
        <v>0</v>
      </c>
    </row>
    <row r="83" spans="1:18" x14ac:dyDescent="0.25">
      <c r="A83" s="35"/>
      <c r="B83" s="24" t="s">
        <v>96</v>
      </c>
      <c r="C83" s="24"/>
      <c r="D83" s="24"/>
      <c r="E83" s="24"/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f t="shared" si="11"/>
        <v>0</v>
      </c>
    </row>
    <row r="84" spans="1:18" x14ac:dyDescent="0.25">
      <c r="A84" s="35"/>
      <c r="B84" s="24" t="s">
        <v>97</v>
      </c>
      <c r="C84" s="24"/>
      <c r="D84" s="24"/>
      <c r="E84" s="24"/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f t="shared" si="11"/>
        <v>0</v>
      </c>
    </row>
    <row r="85" spans="1:18" x14ac:dyDescent="0.25">
      <c r="A85" s="35" t="s">
        <v>98</v>
      </c>
      <c r="B85" s="36" t="s">
        <v>99</v>
      </c>
      <c r="C85" s="24"/>
      <c r="D85" s="24"/>
      <c r="E85" s="24"/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8">
        <f t="shared" si="11"/>
        <v>0</v>
      </c>
    </row>
    <row r="86" spans="1:18" x14ac:dyDescent="0.25">
      <c r="A86" s="35"/>
      <c r="B86" s="24" t="s">
        <v>100</v>
      </c>
      <c r="C86" s="24"/>
      <c r="D86" s="24"/>
      <c r="E86" s="24"/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f t="shared" si="11"/>
        <v>0</v>
      </c>
    </row>
    <row r="87" spans="1:18" x14ac:dyDescent="0.25">
      <c r="A87" s="35"/>
      <c r="B87" s="24" t="s">
        <v>101</v>
      </c>
      <c r="C87" s="24"/>
      <c r="D87" s="24"/>
      <c r="E87" s="24"/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f t="shared" si="11"/>
        <v>0</v>
      </c>
    </row>
    <row r="88" spans="1:18" x14ac:dyDescent="0.25">
      <c r="A88" s="35"/>
      <c r="B88" s="24" t="s">
        <v>102</v>
      </c>
      <c r="C88" s="24"/>
      <c r="D88" s="24"/>
      <c r="E88" s="24"/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f t="shared" si="11"/>
        <v>0</v>
      </c>
    </row>
    <row r="89" spans="1:18" x14ac:dyDescent="0.25">
      <c r="A89" s="35"/>
      <c r="B89" s="24" t="s">
        <v>103</v>
      </c>
      <c r="C89" s="24"/>
      <c r="D89" s="24"/>
      <c r="E89" s="24"/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f t="shared" si="11"/>
        <v>0</v>
      </c>
    </row>
    <row r="90" spans="1:18" x14ac:dyDescent="0.25">
      <c r="A90" s="15"/>
      <c r="B90" s="24" t="s">
        <v>104</v>
      </c>
      <c r="C90" s="24"/>
      <c r="D90" s="24"/>
      <c r="E90" s="24"/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f t="shared" si="11"/>
        <v>0</v>
      </c>
    </row>
    <row r="91" spans="1:18" x14ac:dyDescent="0.25">
      <c r="A91" s="15"/>
      <c r="B91" s="36" t="s">
        <v>105</v>
      </c>
      <c r="C91" s="24"/>
      <c r="D91" s="24"/>
      <c r="E91" s="24"/>
      <c r="F91" s="37">
        <f t="shared" ref="F91:J91" si="12">+F25+F6+F12</f>
        <v>17780000.490000002</v>
      </c>
      <c r="G91" s="37">
        <f t="shared" si="12"/>
        <v>20308734.23</v>
      </c>
      <c r="H91" s="37">
        <f t="shared" si="12"/>
        <v>28210037.259999998</v>
      </c>
      <c r="I91" s="37">
        <f t="shared" si="12"/>
        <v>24984925.199999999</v>
      </c>
      <c r="J91" s="37">
        <f t="shared" si="12"/>
        <v>20805510.190000001</v>
      </c>
      <c r="K91" s="37">
        <f t="shared" ref="K91:Q91" si="13">+K62+K36+K25+K12+K6</f>
        <v>42594786.32</v>
      </c>
      <c r="L91" s="37">
        <f t="shared" si="13"/>
        <v>27529792.299999997</v>
      </c>
      <c r="M91" s="37">
        <f t="shared" si="13"/>
        <v>25358423.359999999</v>
      </c>
      <c r="N91" s="37">
        <f t="shared" si="13"/>
        <v>35120345.439999998</v>
      </c>
      <c r="O91" s="37">
        <f t="shared" si="13"/>
        <v>28473165.890000001</v>
      </c>
      <c r="P91" s="37">
        <f t="shared" si="13"/>
        <v>60067622.210000008</v>
      </c>
      <c r="Q91" s="37">
        <f t="shared" si="13"/>
        <v>67798454.640000001</v>
      </c>
      <c r="R91" s="37">
        <f>+R25+R12+R6+R62</f>
        <v>399031797.52999997</v>
      </c>
    </row>
    <row r="92" spans="1:18" x14ac:dyDescent="0.25">
      <c r="A92" s="15"/>
      <c r="B92" s="36"/>
      <c r="C92" s="24"/>
      <c r="D92" s="24"/>
      <c r="E92" s="24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18" ht="15.75" thickBot="1" x14ac:dyDescent="0.3">
      <c r="A93" s="15"/>
      <c r="B93" s="36" t="s">
        <v>106</v>
      </c>
      <c r="C93" s="24"/>
      <c r="D93" s="24"/>
      <c r="E93" s="24"/>
      <c r="F93" s="18"/>
      <c r="G93" s="18"/>
      <c r="H93" s="38">
        <v>-3021.4</v>
      </c>
      <c r="I93" s="14"/>
      <c r="J93" s="38">
        <v>-49274.02</v>
      </c>
      <c r="K93" s="14"/>
      <c r="L93" s="14"/>
      <c r="M93" s="14"/>
      <c r="N93" s="14"/>
      <c r="O93" s="14"/>
      <c r="P93" s="14"/>
      <c r="Q93" s="14"/>
      <c r="R93" s="18">
        <f>+J93+H93</f>
        <v>-52295.42</v>
      </c>
    </row>
    <row r="94" spans="1:18" ht="16.5" thickTop="1" thickBot="1" x14ac:dyDescent="0.3">
      <c r="A94" s="15"/>
      <c r="B94" s="36" t="s">
        <v>107</v>
      </c>
      <c r="C94" s="24"/>
      <c r="D94" s="24"/>
      <c r="E94" s="24"/>
      <c r="F94" s="18"/>
      <c r="G94" s="18"/>
      <c r="H94" s="18"/>
      <c r="I94" s="18"/>
      <c r="J94" s="18"/>
      <c r="K94" s="18"/>
      <c r="L94" s="18"/>
      <c r="M94" s="38">
        <v>-225000.03</v>
      </c>
      <c r="N94" s="18"/>
      <c r="O94" s="18"/>
      <c r="P94" s="18"/>
      <c r="Q94" s="18"/>
      <c r="R94" s="39">
        <f>+M94</f>
        <v>-225000.03</v>
      </c>
    </row>
    <row r="95" spans="1:18" ht="16.5" thickTop="1" thickBot="1" x14ac:dyDescent="0.3">
      <c r="A95" s="15"/>
      <c r="B95" s="36" t="s">
        <v>108</v>
      </c>
      <c r="C95" s="24"/>
      <c r="D95" s="24"/>
      <c r="E95" s="24"/>
      <c r="F95" s="18"/>
      <c r="G95" s="18"/>
      <c r="H95" s="18"/>
      <c r="I95" s="18"/>
      <c r="J95" s="18"/>
      <c r="K95" s="18"/>
      <c r="L95" s="18"/>
      <c r="M95" s="14"/>
      <c r="N95" s="38">
        <v>-99664.320000000007</v>
      </c>
      <c r="O95" s="18"/>
      <c r="P95" s="18"/>
      <c r="Q95" s="18"/>
      <c r="R95" s="39">
        <f>+N95</f>
        <v>-99664.320000000007</v>
      </c>
    </row>
    <row r="96" spans="1:18" ht="15.75" thickTop="1" x14ac:dyDescent="0.25">
      <c r="A96" s="35" t="s">
        <v>109</v>
      </c>
      <c r="B96" s="36" t="s">
        <v>110</v>
      </c>
      <c r="C96" s="24"/>
      <c r="D96" s="24"/>
      <c r="E96" s="24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"/>
    </row>
    <row r="97" spans="1:18" x14ac:dyDescent="0.25">
      <c r="A97" s="35" t="s">
        <v>111</v>
      </c>
      <c r="B97" s="36" t="s">
        <v>112</v>
      </c>
      <c r="C97" s="24"/>
      <c r="D97" s="24"/>
      <c r="E97" s="24"/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</row>
    <row r="98" spans="1:18" x14ac:dyDescent="0.25">
      <c r="A98" s="15"/>
      <c r="B98" s="24" t="s">
        <v>113</v>
      </c>
      <c r="C98" s="24"/>
      <c r="D98" s="24" t="s">
        <v>114</v>
      </c>
      <c r="E98" s="24"/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</row>
    <row r="99" spans="1:18" x14ac:dyDescent="0.25">
      <c r="A99" s="15"/>
      <c r="B99" s="24" t="s">
        <v>115</v>
      </c>
      <c r="C99" s="24"/>
      <c r="D99" s="24"/>
      <c r="E99" s="24"/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</row>
    <row r="100" spans="1:18" x14ac:dyDescent="0.25">
      <c r="A100" s="35" t="s">
        <v>116</v>
      </c>
      <c r="B100" s="40" t="s">
        <v>117</v>
      </c>
      <c r="C100" s="24"/>
      <c r="D100" s="24"/>
      <c r="E100" s="24"/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</row>
    <row r="101" spans="1:18" x14ac:dyDescent="0.25">
      <c r="A101" s="15"/>
      <c r="B101" s="24" t="s">
        <v>118</v>
      </c>
      <c r="C101" s="24"/>
      <c r="D101" s="24"/>
      <c r="E101" s="24"/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</row>
    <row r="102" spans="1:18" x14ac:dyDescent="0.25">
      <c r="A102" s="15"/>
      <c r="B102" s="24" t="s">
        <v>119</v>
      </c>
      <c r="C102" s="24"/>
      <c r="D102" s="24"/>
      <c r="E102" s="24"/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</row>
    <row r="103" spans="1:18" x14ac:dyDescent="0.25">
      <c r="A103" s="35" t="s">
        <v>120</v>
      </c>
      <c r="B103" s="36" t="s">
        <v>121</v>
      </c>
      <c r="C103" s="24"/>
      <c r="D103" s="24"/>
      <c r="E103" s="24"/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</row>
    <row r="104" spans="1:18" x14ac:dyDescent="0.25">
      <c r="A104" s="15"/>
      <c r="B104" s="41" t="s">
        <v>122</v>
      </c>
      <c r="C104" s="24"/>
      <c r="D104" s="24"/>
      <c r="E104" s="24"/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</row>
    <row r="105" spans="1:18" x14ac:dyDescent="0.25">
      <c r="A105" s="15"/>
      <c r="B105" s="41" t="s">
        <v>123</v>
      </c>
      <c r="C105" s="24"/>
      <c r="D105" s="24"/>
      <c r="E105" s="24"/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</row>
    <row r="106" spans="1:18" x14ac:dyDescent="0.25">
      <c r="A106" s="15"/>
      <c r="B106" s="36" t="s">
        <v>124</v>
      </c>
      <c r="C106" s="24"/>
      <c r="D106" s="24"/>
      <c r="E106" s="24"/>
      <c r="F106" s="14">
        <f>+F102+F101+F100+F99+F97+F96</f>
        <v>0</v>
      </c>
      <c r="G106" s="14">
        <f t="shared" ref="G106:Q106" si="14">+G102+G101+G100+G99+G97+G96</f>
        <v>0</v>
      </c>
      <c r="H106" s="14">
        <f t="shared" si="14"/>
        <v>0</v>
      </c>
      <c r="I106" s="14">
        <f t="shared" si="14"/>
        <v>0</v>
      </c>
      <c r="J106" s="14">
        <f t="shared" si="14"/>
        <v>0</v>
      </c>
      <c r="K106" s="14">
        <f t="shared" si="14"/>
        <v>0</v>
      </c>
      <c r="L106" s="14">
        <f t="shared" si="14"/>
        <v>0</v>
      </c>
      <c r="M106" s="14">
        <f t="shared" si="14"/>
        <v>0</v>
      </c>
      <c r="N106" s="14">
        <f t="shared" si="14"/>
        <v>0</v>
      </c>
      <c r="O106" s="14">
        <f t="shared" si="14"/>
        <v>0</v>
      </c>
      <c r="P106" s="14">
        <f t="shared" si="14"/>
        <v>0</v>
      </c>
      <c r="Q106" s="14">
        <f t="shared" si="14"/>
        <v>0</v>
      </c>
      <c r="R106" s="14">
        <f>+R102+R101+R100+R99+R97+R96</f>
        <v>0</v>
      </c>
    </row>
    <row r="107" spans="1:18" x14ac:dyDescent="0.25">
      <c r="A107" s="15"/>
      <c r="B107" s="36"/>
      <c r="C107" s="24"/>
      <c r="D107" s="24"/>
      <c r="E107" s="2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</row>
    <row r="108" spans="1: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.75" thickBot="1" x14ac:dyDescent="0.3">
      <c r="A109" s="24"/>
      <c r="B109" s="36" t="s">
        <v>125</v>
      </c>
      <c r="C109" s="24"/>
      <c r="D109" s="24"/>
      <c r="E109" s="24"/>
      <c r="F109" s="38">
        <f>+F106+F91</f>
        <v>17780000.490000002</v>
      </c>
      <c r="G109" s="38">
        <f>+G106+G91</f>
        <v>20308734.23</v>
      </c>
      <c r="H109" s="38">
        <f>+H91+H93</f>
        <v>28207015.859999999</v>
      </c>
      <c r="I109" s="38">
        <f>+I106+I91-I93</f>
        <v>24984925.199999999</v>
      </c>
      <c r="J109" s="38">
        <f>+J91+J93</f>
        <v>20756236.170000002</v>
      </c>
      <c r="K109" s="38">
        <f>+K91+K93</f>
        <v>42594786.32</v>
      </c>
      <c r="L109" s="38">
        <f>+L91+L93</f>
        <v>27529792.299999997</v>
      </c>
      <c r="M109" s="38">
        <f>+M91+M94</f>
        <v>25133423.329999998</v>
      </c>
      <c r="N109" s="38">
        <f>+N91+N95</f>
        <v>35020681.119999997</v>
      </c>
      <c r="O109" s="38">
        <f>+O91+O93</f>
        <v>28473165.890000001</v>
      </c>
      <c r="P109" s="38">
        <f>+P91+P93</f>
        <v>60067622.210000008</v>
      </c>
      <c r="Q109" s="38">
        <f>+Q91+Q93</f>
        <v>67798454.640000001</v>
      </c>
      <c r="R109" s="38">
        <f>+R91+R93+R94+R95</f>
        <v>398654837.75999999</v>
      </c>
    </row>
    <row r="110" spans="1:18" ht="15.75" thickTop="1" x14ac:dyDescent="0.25">
      <c r="A110" s="24"/>
      <c r="B110" s="36"/>
      <c r="C110" s="24"/>
      <c r="D110" s="24"/>
      <c r="E110" s="2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"/>
      <c r="Q110" s="1"/>
    </row>
    <row r="111" spans="1:18" x14ac:dyDescent="0.25">
      <c r="A111" s="24"/>
      <c r="B111" s="36"/>
      <c r="C111" s="24"/>
      <c r="D111" s="24"/>
      <c r="E111" s="2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39"/>
      <c r="Q111" s="1"/>
      <c r="R111" s="43"/>
    </row>
    <row r="112" spans="1:18" x14ac:dyDescent="0.25">
      <c r="A112" s="24"/>
      <c r="B112" s="36"/>
      <c r="C112" s="24"/>
      <c r="D112" s="24"/>
      <c r="E112" s="24"/>
      <c r="F112" s="14" t="s">
        <v>126</v>
      </c>
      <c r="G112" s="14"/>
      <c r="H112" s="14"/>
      <c r="I112" s="14"/>
      <c r="J112" s="1"/>
      <c r="K112" s="1"/>
      <c r="L112" s="1"/>
      <c r="M112" s="1"/>
      <c r="N112" s="1"/>
      <c r="O112" s="1"/>
      <c r="P112" s="39"/>
      <c r="Q112" s="1"/>
    </row>
    <row r="113" spans="1:18" x14ac:dyDescent="0.25">
      <c r="A113" s="44" t="s">
        <v>127</v>
      </c>
      <c r="B113" s="44"/>
      <c r="C113" s="44"/>
      <c r="D113" s="44"/>
      <c r="E113" s="44"/>
      <c r="F113" s="44"/>
      <c r="G113" s="44"/>
      <c r="H113" s="44" t="s">
        <v>128</v>
      </c>
      <c r="I113" s="44"/>
      <c r="J113" s="44"/>
      <c r="K113" s="44"/>
      <c r="L113" s="44"/>
      <c r="M113" s="44"/>
      <c r="N113" s="39"/>
      <c r="O113" s="39"/>
      <c r="P113" s="39"/>
      <c r="Q113" s="1"/>
      <c r="R113" s="43"/>
    </row>
    <row r="114" spans="1:18" x14ac:dyDescent="0.25">
      <c r="A114" s="45"/>
      <c r="B114" s="46"/>
      <c r="C114" s="46"/>
      <c r="D114" s="1"/>
      <c r="E114" s="1"/>
      <c r="F114" s="46"/>
      <c r="G114" s="46"/>
      <c r="H114" s="39"/>
      <c r="I114" s="39"/>
      <c r="J114" s="39"/>
      <c r="K114" s="1"/>
      <c r="L114" s="1"/>
      <c r="M114" s="39"/>
      <c r="N114" s="1"/>
      <c r="O114" s="1"/>
      <c r="P114" s="1"/>
      <c r="Q114" s="1"/>
    </row>
    <row r="115" spans="1:18" x14ac:dyDescent="0.25">
      <c r="A115" s="46"/>
      <c r="B115" s="46"/>
      <c r="C115" s="46"/>
      <c r="D115" s="1"/>
      <c r="E115" s="1"/>
      <c r="F115" s="46"/>
      <c r="G115" s="46"/>
      <c r="H115" s="39"/>
      <c r="I115" s="39"/>
      <c r="J115" s="1"/>
      <c r="K115" s="1"/>
      <c r="L115" s="1"/>
      <c r="M115" s="1"/>
      <c r="N115" s="1"/>
      <c r="O115" s="1"/>
      <c r="P115" s="39"/>
      <c r="Q115" s="1"/>
    </row>
    <row r="116" spans="1:18" x14ac:dyDescent="0.25">
      <c r="A116" s="47" t="s">
        <v>129</v>
      </c>
      <c r="B116" s="47"/>
      <c r="C116" s="47"/>
      <c r="D116" s="47"/>
      <c r="E116" s="47"/>
      <c r="F116" s="47"/>
      <c r="G116" s="47"/>
      <c r="H116" s="48" t="s">
        <v>130</v>
      </c>
      <c r="I116" s="48"/>
      <c r="J116" s="48"/>
      <c r="K116" s="48"/>
      <c r="L116" s="48"/>
      <c r="M116" s="48"/>
      <c r="N116" s="1"/>
      <c r="O116" s="1"/>
      <c r="P116" s="1"/>
      <c r="Q116" s="1"/>
    </row>
    <row r="117" spans="1:18" x14ac:dyDescent="0.25">
      <c r="A117" s="49" t="s">
        <v>131</v>
      </c>
      <c r="B117" s="49"/>
      <c r="C117" s="49"/>
      <c r="D117" s="49"/>
      <c r="E117" s="49"/>
      <c r="F117" s="49"/>
      <c r="G117" s="49"/>
      <c r="H117" s="49" t="s">
        <v>132</v>
      </c>
      <c r="I117" s="49"/>
      <c r="J117" s="49"/>
      <c r="K117" s="49"/>
      <c r="L117" s="49"/>
      <c r="M117" s="49"/>
      <c r="N117" s="1"/>
      <c r="O117" s="1"/>
      <c r="P117" s="1"/>
      <c r="Q117" s="1"/>
    </row>
    <row r="118" spans="1: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</sheetData>
  <mergeCells count="9">
    <mergeCell ref="A117:G117"/>
    <mergeCell ref="H117:M117"/>
    <mergeCell ref="A3:R3"/>
    <mergeCell ref="A4:R4"/>
    <mergeCell ref="B37:E37"/>
    <mergeCell ref="A113:G113"/>
    <mergeCell ref="H113:M113"/>
    <mergeCell ref="A116:G116"/>
    <mergeCell ref="H116:M116"/>
  </mergeCells>
  <conditionalFormatting sqref="A5:R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2024-01-16T15:45:42Z</dcterms:modified>
</cp:coreProperties>
</file>