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7" i="1" l="1"/>
  <c r="H107" i="1"/>
  <c r="G107" i="1"/>
  <c r="F107" i="1"/>
  <c r="K98" i="1"/>
  <c r="O96" i="1"/>
  <c r="M96" i="1"/>
  <c r="L96" i="1"/>
  <c r="O95" i="1"/>
  <c r="O94" i="1"/>
  <c r="O91" i="1"/>
  <c r="O90" i="1"/>
  <c r="O89" i="1"/>
  <c r="O88" i="1"/>
  <c r="O87" i="1"/>
  <c r="O85" i="1"/>
  <c r="O84" i="1"/>
  <c r="O83" i="1"/>
  <c r="O82" i="1"/>
  <c r="O80" i="1"/>
  <c r="O79" i="1"/>
  <c r="O78" i="1"/>
  <c r="O77" i="1"/>
  <c r="O76" i="1"/>
  <c r="O74" i="1"/>
  <c r="O73" i="1"/>
  <c r="O72" i="1"/>
  <c r="O71" i="1"/>
  <c r="O70" i="1"/>
  <c r="K69" i="1"/>
  <c r="K63" i="1" s="1"/>
  <c r="O68" i="1"/>
  <c r="O67" i="1"/>
  <c r="O66" i="1"/>
  <c r="O65" i="1"/>
  <c r="O64" i="1"/>
  <c r="N63" i="1"/>
  <c r="M63" i="1"/>
  <c r="L63" i="1"/>
  <c r="J63" i="1"/>
  <c r="I63" i="1"/>
  <c r="I92" i="1" s="1"/>
  <c r="I110" i="1" s="1"/>
  <c r="H63" i="1"/>
  <c r="O62" i="1"/>
  <c r="O61" i="1"/>
  <c r="O60" i="1"/>
  <c r="O59" i="1"/>
  <c r="O58" i="1"/>
  <c r="O57" i="1"/>
  <c r="O56" i="1"/>
  <c r="O55" i="1"/>
  <c r="O54" i="1"/>
  <c r="O53" i="1"/>
  <c r="O52" i="1"/>
  <c r="O51" i="1"/>
  <c r="O49" i="1"/>
  <c r="O48" i="1"/>
  <c r="O47" i="1"/>
  <c r="O46" i="1"/>
  <c r="O45" i="1"/>
  <c r="O44" i="1"/>
  <c r="O43" i="1"/>
  <c r="O42" i="1"/>
  <c r="O41" i="1"/>
  <c r="O40" i="1"/>
  <c r="O39" i="1"/>
  <c r="O38" i="1"/>
  <c r="O36" i="1"/>
  <c r="O35" i="1"/>
  <c r="O34" i="1"/>
  <c r="O33" i="1"/>
  <c r="M32" i="1"/>
  <c r="M26" i="1" s="1"/>
  <c r="M92" i="1" s="1"/>
  <c r="M110" i="1" s="1"/>
  <c r="L31" i="1"/>
  <c r="L26" i="1" s="1"/>
  <c r="L92" i="1" s="1"/>
  <c r="L110" i="1" s="1"/>
  <c r="K31" i="1"/>
  <c r="O30" i="1"/>
  <c r="O29" i="1"/>
  <c r="O28" i="1"/>
  <c r="O27" i="1"/>
  <c r="N26" i="1"/>
  <c r="K26" i="1"/>
  <c r="K92" i="1" s="1"/>
  <c r="K110" i="1" s="1"/>
  <c r="J26" i="1"/>
  <c r="J92" i="1" s="1"/>
  <c r="J110" i="1" s="1"/>
  <c r="I26" i="1"/>
  <c r="H26" i="1"/>
  <c r="G26" i="1"/>
  <c r="G92" i="1" s="1"/>
  <c r="G110" i="1" s="1"/>
  <c r="F26" i="1"/>
  <c r="F92" i="1" s="1"/>
  <c r="F110" i="1" s="1"/>
  <c r="O25" i="1"/>
  <c r="O24" i="1"/>
  <c r="O23" i="1"/>
  <c r="O22" i="1"/>
  <c r="O21" i="1"/>
  <c r="O20" i="1"/>
  <c r="O19" i="1"/>
  <c r="L18" i="1"/>
  <c r="L13" i="1" s="1"/>
  <c r="O17" i="1"/>
  <c r="O16" i="1"/>
  <c r="O15" i="1"/>
  <c r="O14" i="1"/>
  <c r="N13" i="1"/>
  <c r="M13" i="1"/>
  <c r="K13" i="1"/>
  <c r="J13" i="1"/>
  <c r="I13" i="1"/>
  <c r="H13" i="1"/>
  <c r="G13" i="1"/>
  <c r="F13" i="1"/>
  <c r="O12" i="1"/>
  <c r="O11" i="1"/>
  <c r="O7" i="1" s="1"/>
  <c r="O10" i="1"/>
  <c r="O9" i="1"/>
  <c r="O8" i="1"/>
  <c r="N7" i="1"/>
  <c r="N92" i="1" s="1"/>
  <c r="N110" i="1" s="1"/>
  <c r="M7" i="1"/>
  <c r="L7" i="1"/>
  <c r="K7" i="1"/>
  <c r="J7" i="1"/>
  <c r="I7" i="1"/>
  <c r="H7" i="1"/>
  <c r="H92" i="1" s="1"/>
  <c r="H110" i="1" s="1"/>
  <c r="G7" i="1"/>
  <c r="F7" i="1"/>
  <c r="O18" i="1" l="1"/>
  <c r="O13" i="1" s="1"/>
  <c r="O31" i="1"/>
  <c r="O26" i="1" s="1"/>
  <c r="O32" i="1"/>
  <c r="O69" i="1"/>
  <c r="O63" i="1" s="1"/>
  <c r="O92" i="1" l="1"/>
  <c r="O110" i="1" s="1"/>
</calcChain>
</file>

<file path=xl/sharedStrings.xml><?xml version="1.0" encoding="utf-8"?>
<sst xmlns="http://schemas.openxmlformats.org/spreadsheetml/2006/main" count="137" uniqueCount="131">
  <si>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</si>
  <si>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</si>
  <si>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</si>
  <si>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</si>
  <si>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</si>
  <si>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</si>
  <si>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</si>
  <si>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</si>
  <si>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</si>
  <si>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</si>
  <si>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</si>
  <si>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</si>
  <si>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</si>
  <si>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</si>
  <si>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</si>
  <si>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</si>
  <si>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</si>
  <si>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</si>
  <si>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</si>
  <si>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</si>
  <si>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</si>
  <si>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</si>
  <si>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</si>
  <si>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</si>
  <si>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</si>
  <si>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</si>
  <si>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</si>
  <si>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</si>
  <si>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</si>
  <si>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</si>
  <si>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</si>
  <si>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</si>
  <si>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</si>
  <si>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</si>
  <si>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</si>
  <si>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</si>
  <si>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</si>
  <si>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</si>
  <si>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</si>
  <si>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</si>
  <si>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</si>
  <si>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</si>
  <si>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</si>
  <si>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</si>
  <si>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</si>
  <si>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</si>
  <si>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</si>
  <si>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</si>
  <si>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</si>
  <si>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</si>
  <si>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</si>
  <si>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</si>
  <si>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</si>
  <si>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</si>
  <si>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</si>
  <si>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</si>
  <si>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</si>
  <si>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</si>
  <si>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</si>
  <si>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</si>
  <si>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</si>
  <si>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</si>
  <si>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</si>
  <si>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</si>
  <si>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</si>
  <si>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</si>
  <si>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</si>
  <si>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</si>
  <si>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</si>
  <si>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</si>
  <si>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</si>
  <si>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</si>
  <si>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</si>
  <si>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</si>
  <si>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</si>
  <si>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</si>
  <si>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</si>
  <si>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</si>
  <si>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</si>
  <si>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</si>
  <si>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</si>
  <si>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</si>
  <si>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</si>
  <si>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</si>
  <si>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</si>
  <si>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</si>
  <si>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</si>
  <si>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</si>
  <si>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</si>
  <si>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</si>
  <si>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</si>
  <si>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</si>
  <si>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</si>
  <si>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</si>
  <si>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</si>
  <si>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</si>
  <si>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</si>
  <si>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</si>
  <si>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</si>
  <si>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</si>
  <si>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</si>
  <si>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</si>
  <si>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</si>
  <si>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</si>
  <si>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MWENOS: REINTEGRO POR LIB-1186-1 NULO; CUENTA 2.2.6.2.01</t>
  </si>
  <si>
    <t>MENOS: REINTEGRO DE NOMINA POR ENFERMEDAD COMUN, CUENTA 2.1.1.1.01</t>
  </si>
  <si>
    <t>4-</t>
  </si>
  <si>
    <t xml:space="preserve">APLICACIONES FINANCIERAS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</si>
  <si>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</si>
  <si>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</si>
  <si>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</si>
  <si>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</si>
  <si>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</si>
  <si>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</si>
  <si>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</si>
  <si>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</si>
  <si>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</si>
  <si>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</si>
  <si>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</si>
  <si>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</si>
  <si>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</si>
  <si>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</si>
  <si>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</si>
  <si>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</si>
  <si>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</si>
  <si>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</si>
  <si>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</si>
  <si>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</si>
  <si>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BRANLIS ROBERTO QUEZADA LEBRON  </t>
  </si>
  <si>
    <t>Enc. De Contabilidad</t>
  </si>
  <si>
    <t>Encargado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</si>
</sst>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4" fontId="7" fillId="0" borderId="0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164" fontId="0" fillId="0" borderId="0" xfId="0" applyNumberForma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" fontId="5" fillId="0" borderId="0" xfId="0" applyNumberFormat="1" applyFont="1" applyBorder="1"/>
    <xf numFmtId="0" fontId="4" fillId="0" borderId="0" xfId="0" applyFont="1" applyAlignment="1"/>
    <xf numFmtId="0" fontId="4" fillId="0" borderId="0" xfId="0" applyFont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371475</xdr:colOff>
      <xdr:row>1</xdr:row>
      <xdr:rowOff>142874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8075" y="3333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5</xdr:col>
      <xdr:colOff>981075</xdr:colOff>
      <xdr:row>1</xdr:row>
      <xdr:rowOff>38100</xdr:rowOff>
    </xdr:from>
    <xdr:ext cx="762066" cy="5182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9075" y="228600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abSelected="1" topLeftCell="A97" workbookViewId="0">
      <selection sqref="A1:O120"/>
    </sheetView>
  </sheetViews>
  <sheetFormatPr baseColWidth="10" defaultColWidth="9.140625" defaultRowHeight="15" x14ac:dyDescent="0.25"/>
  <cols>
    <col min="6" max="6" width="16.140625" customWidth="1"/>
    <col min="7" max="7" width="13.140625" customWidth="1"/>
    <col min="8" max="8" width="16.28515625" customWidth="1"/>
    <col min="9" max="9" width="15" customWidth="1"/>
    <col min="10" max="10" width="12.140625" customWidth="1"/>
    <col min="11" max="11" width="13.28515625" customWidth="1"/>
    <col min="12" max="12" width="11.42578125" customWidth="1"/>
    <col min="13" max="13" width="12.28515625" customWidth="1"/>
    <col min="14" max="14" width="14" customWidth="1"/>
    <col min="15" max="15" width="13.5703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3" spans="1:15" ht="18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5" x14ac:dyDescent="0.2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5" t="s">
        <v>2</v>
      </c>
      <c r="B6" s="6" t="s">
        <v>3</v>
      </c>
      <c r="C6" s="7"/>
      <c r="D6" s="7"/>
      <c r="E6" s="8"/>
      <c r="F6" s="9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N6" s="10" t="s">
        <v>12</v>
      </c>
      <c r="O6" s="11" t="s">
        <v>13</v>
      </c>
    </row>
    <row r="7" spans="1:15" x14ac:dyDescent="0.25">
      <c r="A7" s="12" t="s">
        <v>14</v>
      </c>
      <c r="B7" s="13" t="s">
        <v>15</v>
      </c>
      <c r="C7" s="13"/>
      <c r="D7" s="14"/>
      <c r="E7" s="14"/>
      <c r="F7" s="15">
        <f t="shared" ref="F7:K7" si="0">SUM(F8:F12)</f>
        <v>18624615.859999999</v>
      </c>
      <c r="G7" s="15">
        <f t="shared" si="0"/>
        <v>18894805.859999999</v>
      </c>
      <c r="H7" s="15">
        <f t="shared" si="0"/>
        <v>24489037.419999998</v>
      </c>
      <c r="I7" s="15">
        <f t="shared" si="0"/>
        <v>19066455.550000001</v>
      </c>
      <c r="J7" s="15">
        <f t="shared" si="0"/>
        <v>32417458.310000002</v>
      </c>
      <c r="K7" s="15">
        <f t="shared" si="0"/>
        <v>18473060.48</v>
      </c>
      <c r="L7" s="15">
        <f>SUM(L8:L12)</f>
        <v>18467204.420000002</v>
      </c>
      <c r="M7" s="15">
        <f>SUM(M8:M12)</f>
        <v>22020335.789999999</v>
      </c>
      <c r="N7" s="15">
        <f>SUM(N8:N12)</f>
        <v>18297813.57</v>
      </c>
      <c r="O7" s="15">
        <f>+O8+O9+O11+O10+O12</f>
        <v>190750787.25999999</v>
      </c>
    </row>
    <row r="8" spans="1:15" x14ac:dyDescent="0.25">
      <c r="A8" s="16"/>
      <c r="B8" s="17" t="s">
        <v>16</v>
      </c>
      <c r="C8" s="18"/>
      <c r="D8" s="18"/>
      <c r="E8" s="14"/>
      <c r="F8" s="19">
        <v>15899530.83</v>
      </c>
      <c r="G8" s="19">
        <v>16139904.73</v>
      </c>
      <c r="H8" s="19">
        <v>21750400.789999999</v>
      </c>
      <c r="I8" s="19">
        <v>16323896.42</v>
      </c>
      <c r="J8" s="19">
        <v>15746328.630000001</v>
      </c>
      <c r="K8" s="19">
        <v>15760728.630000001</v>
      </c>
      <c r="L8" s="19">
        <v>15751328.630000001</v>
      </c>
      <c r="M8" s="19">
        <v>19314769.800000001</v>
      </c>
      <c r="N8" s="19">
        <v>15631194.029999999</v>
      </c>
      <c r="O8" s="19">
        <f>SUM(F8:N8)</f>
        <v>152318082.48999998</v>
      </c>
    </row>
    <row r="9" spans="1:15" x14ac:dyDescent="0.25">
      <c r="A9" s="16"/>
      <c r="B9" s="17" t="s">
        <v>17</v>
      </c>
      <c r="C9" s="18"/>
      <c r="D9" s="18"/>
      <c r="E9" s="14"/>
      <c r="F9" s="19">
        <v>280000</v>
      </c>
      <c r="G9" s="19">
        <v>280000</v>
      </c>
      <c r="H9" s="19">
        <v>280000</v>
      </c>
      <c r="I9" s="19">
        <v>280000</v>
      </c>
      <c r="J9" s="19">
        <v>14246028.390000001</v>
      </c>
      <c r="K9" s="19">
        <v>285000</v>
      </c>
      <c r="L9" s="19">
        <v>290000</v>
      </c>
      <c r="M9" s="19">
        <v>280000</v>
      </c>
      <c r="N9" s="19">
        <v>280000</v>
      </c>
      <c r="O9" s="19">
        <f t="shared" ref="O9:O12" si="1">SUM(F9:N9)</f>
        <v>16501028.390000001</v>
      </c>
    </row>
    <row r="10" spans="1:15" x14ac:dyDescent="0.25">
      <c r="A10" s="16"/>
      <c r="B10" s="17" t="s">
        <v>18</v>
      </c>
      <c r="C10" s="20"/>
      <c r="D10" s="20"/>
      <c r="E10" s="14"/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f t="shared" si="1"/>
        <v>0</v>
      </c>
    </row>
    <row r="11" spans="1:15" x14ac:dyDescent="0.25">
      <c r="A11" s="16"/>
      <c r="B11" s="17" t="s">
        <v>19</v>
      </c>
      <c r="C11" s="20"/>
      <c r="D11" s="20"/>
      <c r="E11" s="14"/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f t="shared" si="1"/>
        <v>0</v>
      </c>
    </row>
    <row r="12" spans="1:15" x14ac:dyDescent="0.25">
      <c r="A12" s="16"/>
      <c r="B12" s="21" t="s">
        <v>20</v>
      </c>
      <c r="C12" s="21"/>
      <c r="D12" s="21"/>
      <c r="E12" s="14"/>
      <c r="F12" s="19">
        <v>2445085.0299999998</v>
      </c>
      <c r="G12" s="19">
        <v>2474901.13</v>
      </c>
      <c r="H12" s="19">
        <v>2458636.63</v>
      </c>
      <c r="I12" s="19">
        <v>2462559.13</v>
      </c>
      <c r="J12" s="19">
        <v>2425101.29</v>
      </c>
      <c r="K12" s="19">
        <v>2427331.85</v>
      </c>
      <c r="L12" s="19">
        <v>2425875.79</v>
      </c>
      <c r="M12" s="19">
        <v>2425565.9900000002</v>
      </c>
      <c r="N12" s="19">
        <v>2386619.54</v>
      </c>
      <c r="O12" s="19">
        <f t="shared" si="1"/>
        <v>21931676.380000003</v>
      </c>
    </row>
    <row r="13" spans="1:15" x14ac:dyDescent="0.25">
      <c r="A13" s="12" t="s">
        <v>21</v>
      </c>
      <c r="B13" s="22" t="s">
        <v>22</v>
      </c>
      <c r="C13" s="18"/>
      <c r="D13" s="14"/>
      <c r="E13" s="14"/>
      <c r="F13" s="15">
        <f>SUM(F14:F23)</f>
        <v>741387.33000000007</v>
      </c>
      <c r="G13" s="15">
        <f>+G15+G17+G18+G19+G14+G25</f>
        <v>4823459.1399999997</v>
      </c>
      <c r="H13" s="15">
        <f t="shared" ref="H13:M13" si="2">SUM(H14:H25)</f>
        <v>3270508.74</v>
      </c>
      <c r="I13" s="15">
        <f t="shared" si="2"/>
        <v>1440104.1400000001</v>
      </c>
      <c r="J13" s="15">
        <f t="shared" si="2"/>
        <v>3218621.25</v>
      </c>
      <c r="K13" s="15">
        <f t="shared" si="2"/>
        <v>5205328.83</v>
      </c>
      <c r="L13" s="15">
        <f t="shared" si="2"/>
        <v>2012606.6400000001</v>
      </c>
      <c r="M13" s="15">
        <f t="shared" si="2"/>
        <v>3219455.98</v>
      </c>
      <c r="N13" s="15">
        <f>SUM(N14:N25)</f>
        <v>2553608.17</v>
      </c>
      <c r="O13" s="15">
        <f>SUM(O14:O25)</f>
        <v>26485080.219999999</v>
      </c>
    </row>
    <row r="14" spans="1:15" x14ac:dyDescent="0.25">
      <c r="A14" s="16"/>
      <c r="B14" s="17" t="s">
        <v>23</v>
      </c>
      <c r="C14" s="18"/>
      <c r="D14" s="18"/>
      <c r="E14" s="14"/>
      <c r="F14" s="19">
        <v>164489.32</v>
      </c>
      <c r="G14" s="19">
        <v>506422.8</v>
      </c>
      <c r="H14" s="19">
        <v>409354.01</v>
      </c>
      <c r="I14" s="19">
        <v>262674.03000000003</v>
      </c>
      <c r="J14" s="19">
        <v>552634.66</v>
      </c>
      <c r="K14" s="19">
        <v>932366.17</v>
      </c>
      <c r="L14" s="19">
        <v>14170</v>
      </c>
      <c r="M14" s="19">
        <v>494263.74</v>
      </c>
      <c r="N14" s="19">
        <v>546855.93000000005</v>
      </c>
      <c r="O14" s="19">
        <f>SUM(F14:N14)</f>
        <v>3883230.6599999997</v>
      </c>
    </row>
    <row r="15" spans="1:15" x14ac:dyDescent="0.25">
      <c r="A15" s="23"/>
      <c r="B15" s="24" t="s">
        <v>24</v>
      </c>
      <c r="C15" s="21"/>
      <c r="D15" s="21"/>
      <c r="E15" s="14"/>
      <c r="F15" s="19">
        <v>0</v>
      </c>
      <c r="G15" s="19">
        <v>0</v>
      </c>
      <c r="H15" s="19">
        <v>200940.01</v>
      </c>
      <c r="I15" s="19">
        <v>16980</v>
      </c>
      <c r="J15" s="19">
        <v>166980.01</v>
      </c>
      <c r="K15" s="19">
        <v>316980.02</v>
      </c>
      <c r="L15" s="19">
        <v>16980</v>
      </c>
      <c r="M15" s="19">
        <v>166980.01</v>
      </c>
      <c r="N15" s="19">
        <v>166979.99</v>
      </c>
      <c r="O15" s="19">
        <f t="shared" ref="O15:O25" si="3">SUM(F15:N15)</f>
        <v>1052820.04</v>
      </c>
    </row>
    <row r="16" spans="1:15" x14ac:dyDescent="0.25">
      <c r="A16" s="16"/>
      <c r="B16" s="17" t="s">
        <v>25</v>
      </c>
      <c r="C16" s="18"/>
      <c r="D16" s="18"/>
      <c r="E16" s="14"/>
      <c r="F16" s="19">
        <v>0</v>
      </c>
      <c r="G16" s="19">
        <v>0</v>
      </c>
      <c r="H16" s="19">
        <v>284927.5</v>
      </c>
      <c r="I16" s="19">
        <v>0</v>
      </c>
      <c r="J16" s="19">
        <v>0</v>
      </c>
      <c r="K16" s="19">
        <v>723350</v>
      </c>
      <c r="L16" s="19">
        <v>0</v>
      </c>
      <c r="M16" s="19">
        <v>390600</v>
      </c>
      <c r="N16" s="19">
        <v>0</v>
      </c>
      <c r="O16" s="19">
        <f t="shared" si="3"/>
        <v>1398877.5</v>
      </c>
    </row>
    <row r="17" spans="1:15" x14ac:dyDescent="0.25">
      <c r="A17" s="16"/>
      <c r="B17" s="21" t="s">
        <v>26</v>
      </c>
      <c r="C17" s="21"/>
      <c r="D17" s="21"/>
      <c r="E17" s="14"/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f t="shared" si="3"/>
        <v>0</v>
      </c>
    </row>
    <row r="18" spans="1:15" x14ac:dyDescent="0.25">
      <c r="A18" s="16"/>
      <c r="B18" s="17" t="s">
        <v>27</v>
      </c>
      <c r="C18" s="18"/>
      <c r="D18" s="18"/>
      <c r="E18" s="25"/>
      <c r="F18" s="19">
        <v>450000.01</v>
      </c>
      <c r="G18" s="19">
        <v>1935766.16</v>
      </c>
      <c r="H18" s="19">
        <v>1039478.08</v>
      </c>
      <c r="I18" s="19">
        <v>956548.11</v>
      </c>
      <c r="J18" s="19">
        <v>1507618.1</v>
      </c>
      <c r="K18" s="19">
        <v>1359548.1</v>
      </c>
      <c r="L18" s="19">
        <f>1181918.1+17700</f>
        <v>1199618.1000000001</v>
      </c>
      <c r="M18" s="19">
        <v>1141922.08</v>
      </c>
      <c r="N18" s="19">
        <v>974618.1</v>
      </c>
      <c r="O18" s="19">
        <f t="shared" si="3"/>
        <v>10565116.84</v>
      </c>
    </row>
    <row r="19" spans="1:15" x14ac:dyDescent="0.25">
      <c r="A19" s="16"/>
      <c r="B19" s="17" t="s">
        <v>28</v>
      </c>
      <c r="C19" s="18"/>
      <c r="D19" s="18"/>
      <c r="E19" s="14"/>
      <c r="F19" s="19">
        <v>126898</v>
      </c>
      <c r="G19" s="19">
        <v>1973143.58</v>
      </c>
      <c r="H19" s="19">
        <v>126898</v>
      </c>
      <c r="I19" s="19">
        <v>25582</v>
      </c>
      <c r="J19" s="19">
        <v>124933</v>
      </c>
      <c r="K19" s="19">
        <v>0</v>
      </c>
      <c r="L19" s="19">
        <v>228074</v>
      </c>
      <c r="M19" s="19">
        <v>169808.61</v>
      </c>
      <c r="N19" s="19">
        <v>44875.61</v>
      </c>
      <c r="O19" s="19">
        <f t="shared" si="3"/>
        <v>2820212.8</v>
      </c>
    </row>
    <row r="20" spans="1:15" x14ac:dyDescent="0.25">
      <c r="A20" s="16"/>
      <c r="B20" s="17" t="s">
        <v>29</v>
      </c>
      <c r="C20" s="18"/>
      <c r="D20" s="18"/>
      <c r="E20" s="14"/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f t="shared" si="3"/>
        <v>0</v>
      </c>
    </row>
    <row r="21" spans="1:15" x14ac:dyDescent="0.25">
      <c r="A21" s="16"/>
      <c r="B21" s="24" t="s">
        <v>30</v>
      </c>
      <c r="C21" s="18"/>
      <c r="D21" s="18"/>
      <c r="E21" s="14"/>
      <c r="F21" s="19">
        <v>0</v>
      </c>
      <c r="G21" s="19">
        <v>0</v>
      </c>
      <c r="H21" s="19">
        <v>746300</v>
      </c>
      <c r="I21" s="19">
        <v>0</v>
      </c>
      <c r="J21" s="19">
        <v>253749.94</v>
      </c>
      <c r="K21" s="19">
        <v>499810</v>
      </c>
      <c r="L21" s="19">
        <v>0</v>
      </c>
      <c r="M21" s="19">
        <v>249725</v>
      </c>
      <c r="N21" s="19">
        <v>249050</v>
      </c>
      <c r="O21" s="19">
        <f t="shared" si="3"/>
        <v>1998634.94</v>
      </c>
    </row>
    <row r="22" spans="1:15" x14ac:dyDescent="0.25">
      <c r="A22" s="16"/>
      <c r="B22" s="21" t="s">
        <v>31</v>
      </c>
      <c r="C22" s="21"/>
      <c r="D22" s="21"/>
      <c r="E22" s="21"/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f t="shared" si="3"/>
        <v>0</v>
      </c>
    </row>
    <row r="23" spans="1:15" x14ac:dyDescent="0.25">
      <c r="A23" s="16"/>
      <c r="B23" s="24" t="s">
        <v>32</v>
      </c>
      <c r="C23" s="21"/>
      <c r="D23" s="21"/>
      <c r="E23" s="21"/>
      <c r="F23" s="19">
        <v>0</v>
      </c>
      <c r="G23" s="19">
        <v>0</v>
      </c>
      <c r="H23" s="19">
        <v>54484.54</v>
      </c>
      <c r="I23" s="19">
        <v>178320</v>
      </c>
      <c r="J23" s="19">
        <v>204484.54</v>
      </c>
      <c r="K23" s="19">
        <v>204484.54</v>
      </c>
      <c r="L23" s="19">
        <v>204484.54</v>
      </c>
      <c r="M23" s="19">
        <v>204484.54</v>
      </c>
      <c r="N23" s="19">
        <v>204484.54</v>
      </c>
      <c r="O23" s="19">
        <f t="shared" si="3"/>
        <v>1255227.24</v>
      </c>
    </row>
    <row r="24" spans="1:15" x14ac:dyDescent="0.25">
      <c r="A24" s="16"/>
      <c r="B24" s="24" t="s">
        <v>33</v>
      </c>
      <c r="C24" s="21"/>
      <c r="D24" s="21"/>
      <c r="E24" s="14"/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f t="shared" si="3"/>
        <v>0</v>
      </c>
    </row>
    <row r="25" spans="1:15" x14ac:dyDescent="0.25">
      <c r="A25" s="16"/>
      <c r="B25" s="21" t="s">
        <v>34</v>
      </c>
      <c r="C25" s="21"/>
      <c r="D25" s="21"/>
      <c r="E25" s="14"/>
      <c r="F25" s="19">
        <v>0</v>
      </c>
      <c r="G25" s="19">
        <v>408126.6</v>
      </c>
      <c r="H25" s="19">
        <v>408126.6</v>
      </c>
      <c r="I25" s="19">
        <v>0</v>
      </c>
      <c r="J25" s="19">
        <v>408221</v>
      </c>
      <c r="K25" s="19">
        <v>1168790</v>
      </c>
      <c r="L25" s="19">
        <v>349280</v>
      </c>
      <c r="M25" s="19">
        <v>401672</v>
      </c>
      <c r="N25" s="19">
        <v>366744</v>
      </c>
      <c r="O25" s="19">
        <f t="shared" si="3"/>
        <v>3510960.2</v>
      </c>
    </row>
    <row r="26" spans="1:15" x14ac:dyDescent="0.25">
      <c r="A26" s="12" t="s">
        <v>35</v>
      </c>
      <c r="B26" s="22" t="s">
        <v>36</v>
      </c>
      <c r="C26" s="18"/>
      <c r="D26" s="14"/>
      <c r="E26" s="14"/>
      <c r="F26" s="15">
        <f>+F29+F27+F28+F30+F31+F32+F33</f>
        <v>1449043.16</v>
      </c>
      <c r="G26" s="15">
        <f>+G29+G27+G28+G30+G31+G32+G33</f>
        <v>2048575.51</v>
      </c>
      <c r="H26" s="15">
        <f t="shared" ref="H26:M26" si="4">SUM(H27:H36)</f>
        <v>8426304.1999999993</v>
      </c>
      <c r="I26" s="15">
        <f t="shared" si="4"/>
        <v>2694928.26</v>
      </c>
      <c r="J26" s="15">
        <f t="shared" si="4"/>
        <v>1887568.7</v>
      </c>
      <c r="K26" s="15">
        <f t="shared" si="4"/>
        <v>4919880.34</v>
      </c>
      <c r="L26" s="15">
        <f t="shared" si="4"/>
        <v>5463555.1400000006</v>
      </c>
      <c r="M26" s="15">
        <f t="shared" si="4"/>
        <v>5785803.2799999993</v>
      </c>
      <c r="N26" s="15">
        <f>SUM(N27:N36)</f>
        <v>5988021.7000000002</v>
      </c>
      <c r="O26" s="15">
        <f>SUM(O27:O36)</f>
        <v>38663680.289999999</v>
      </c>
    </row>
    <row r="27" spans="1:15" x14ac:dyDescent="0.25">
      <c r="A27" s="16"/>
      <c r="B27" s="21" t="s">
        <v>37</v>
      </c>
      <c r="C27" s="21"/>
      <c r="D27" s="21"/>
      <c r="E27" s="14"/>
      <c r="F27" s="19">
        <v>0</v>
      </c>
      <c r="G27" s="19">
        <v>341940.2</v>
      </c>
      <c r="H27" s="19">
        <v>1534209.8</v>
      </c>
      <c r="I27" s="19">
        <v>368861.6</v>
      </c>
      <c r="J27" s="19">
        <v>168228.2</v>
      </c>
      <c r="K27" s="19">
        <v>214931.1</v>
      </c>
      <c r="L27" s="19">
        <v>0</v>
      </c>
      <c r="M27" s="19">
        <v>346256.2</v>
      </c>
      <c r="N27" s="19">
        <v>1245897.7</v>
      </c>
      <c r="O27" s="19">
        <f>SUM(F27:N27)</f>
        <v>4220324.8000000007</v>
      </c>
    </row>
    <row r="28" spans="1:15" x14ac:dyDescent="0.25">
      <c r="A28" s="16"/>
      <c r="B28" s="17" t="s">
        <v>38</v>
      </c>
      <c r="C28" s="18"/>
      <c r="D28" s="18"/>
      <c r="E28" s="14"/>
      <c r="F28" s="19">
        <v>0</v>
      </c>
      <c r="G28" s="19">
        <v>0</v>
      </c>
      <c r="H28" s="19">
        <v>0</v>
      </c>
      <c r="I28" s="19">
        <v>428104</v>
      </c>
      <c r="J28" s="19">
        <v>0</v>
      </c>
      <c r="K28" s="19">
        <v>11698.51</v>
      </c>
      <c r="L28" s="19">
        <v>54870</v>
      </c>
      <c r="M28" s="19">
        <v>0</v>
      </c>
      <c r="N28" s="19">
        <v>0</v>
      </c>
      <c r="O28" s="19">
        <f t="shared" ref="O28:O35" si="5">SUM(F28:N28)</f>
        <v>494672.51</v>
      </c>
    </row>
    <row r="29" spans="1:15" x14ac:dyDescent="0.25">
      <c r="A29" s="16"/>
      <c r="B29" s="21" t="s">
        <v>39</v>
      </c>
      <c r="C29" s="21"/>
      <c r="D29" s="21"/>
      <c r="E29" s="14"/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495750.87</v>
      </c>
      <c r="N29" s="19">
        <v>0</v>
      </c>
      <c r="O29" s="19">
        <f t="shared" si="5"/>
        <v>495750.87</v>
      </c>
    </row>
    <row r="30" spans="1:15" x14ac:dyDescent="0.25">
      <c r="A30" s="16"/>
      <c r="B30" s="21" t="s">
        <v>40</v>
      </c>
      <c r="C30" s="21"/>
      <c r="D30" s="21"/>
      <c r="E30" s="14"/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f t="shared" si="5"/>
        <v>0</v>
      </c>
    </row>
    <row r="31" spans="1:15" x14ac:dyDescent="0.25">
      <c r="A31" s="16"/>
      <c r="B31" s="21" t="s">
        <v>41</v>
      </c>
      <c r="C31" s="21"/>
      <c r="D31" s="21"/>
      <c r="E31" s="14"/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f>162792.9+224701.5</f>
        <v>387494.40000000002</v>
      </c>
      <c r="L31" s="19">
        <f>91332-17700</f>
        <v>73632</v>
      </c>
      <c r="M31" s="19">
        <v>1231920</v>
      </c>
      <c r="N31" s="19">
        <v>0</v>
      </c>
      <c r="O31" s="19">
        <f t="shared" si="5"/>
        <v>1693046.4</v>
      </c>
    </row>
    <row r="32" spans="1:15" x14ac:dyDescent="0.25">
      <c r="A32" s="16"/>
      <c r="B32" s="21" t="s">
        <v>42</v>
      </c>
      <c r="C32" s="21"/>
      <c r="D32" s="21"/>
      <c r="E32" s="14"/>
      <c r="F32" s="19">
        <v>0</v>
      </c>
      <c r="G32" s="19">
        <v>0</v>
      </c>
      <c r="H32" s="19">
        <v>1700000</v>
      </c>
      <c r="I32" s="19">
        <v>0</v>
      </c>
      <c r="J32" s="19">
        <v>0</v>
      </c>
      <c r="K32" s="19">
        <v>300136.49</v>
      </c>
      <c r="L32" s="19">
        <v>2031975.67</v>
      </c>
      <c r="M32" s="19">
        <f>485469.53+353632.01</f>
        <v>839101.54</v>
      </c>
      <c r="N32" s="19">
        <v>1390533.3</v>
      </c>
      <c r="O32" s="19">
        <f t="shared" si="5"/>
        <v>6261747</v>
      </c>
    </row>
    <row r="33" spans="1:15" x14ac:dyDescent="0.25">
      <c r="A33" s="16"/>
      <c r="B33" s="24" t="s">
        <v>43</v>
      </c>
      <c r="C33" s="21"/>
      <c r="D33" s="21"/>
      <c r="E33" s="14"/>
      <c r="F33" s="19">
        <v>1449043.16</v>
      </c>
      <c r="G33" s="19">
        <v>1706635.31</v>
      </c>
      <c r="H33" s="19">
        <v>2298413.81</v>
      </c>
      <c r="I33" s="19">
        <v>1611312.82</v>
      </c>
      <c r="J33" s="19">
        <v>1650840.56</v>
      </c>
      <c r="K33" s="19">
        <v>2911361.93</v>
      </c>
      <c r="L33" s="19">
        <v>1843761.82</v>
      </c>
      <c r="M33" s="19">
        <v>1895602.73</v>
      </c>
      <c r="N33" s="19">
        <v>1841898.11</v>
      </c>
      <c r="O33" s="19">
        <f>SUM(F33:N33)</f>
        <v>17208870.25</v>
      </c>
    </row>
    <row r="34" spans="1:15" x14ac:dyDescent="0.25">
      <c r="A34" s="16"/>
      <c r="B34" s="26" t="s">
        <v>44</v>
      </c>
      <c r="C34" s="21"/>
      <c r="D34" s="21"/>
      <c r="E34" s="26"/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f t="shared" si="5"/>
        <v>0</v>
      </c>
    </row>
    <row r="35" spans="1:15" x14ac:dyDescent="0.25">
      <c r="A35" s="16"/>
      <c r="B35" s="26" t="s">
        <v>45</v>
      </c>
      <c r="C35" s="21"/>
      <c r="D35" s="21"/>
      <c r="E35" s="26"/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f t="shared" si="5"/>
        <v>0</v>
      </c>
    </row>
    <row r="36" spans="1:15" x14ac:dyDescent="0.25">
      <c r="A36" s="16"/>
      <c r="B36" s="21" t="s">
        <v>46</v>
      </c>
      <c r="C36" s="21"/>
      <c r="D36" s="21"/>
      <c r="E36" s="14"/>
      <c r="F36" s="19">
        <v>0</v>
      </c>
      <c r="G36" s="19">
        <v>0</v>
      </c>
      <c r="H36" s="19">
        <v>2893680.59</v>
      </c>
      <c r="I36" s="19">
        <v>286649.84000000003</v>
      </c>
      <c r="J36" s="19">
        <v>68499.94</v>
      </c>
      <c r="K36" s="19">
        <v>1094257.9099999999</v>
      </c>
      <c r="L36" s="19">
        <v>1459315.65</v>
      </c>
      <c r="M36" s="19">
        <v>977171.94</v>
      </c>
      <c r="N36" s="19">
        <v>1509692.59</v>
      </c>
      <c r="O36" s="19">
        <f>SUM(F36:N36)</f>
        <v>8289268.459999999</v>
      </c>
    </row>
    <row r="37" spans="1:15" x14ac:dyDescent="0.25">
      <c r="A37" s="12" t="s">
        <v>47</v>
      </c>
      <c r="B37" s="22" t="s">
        <v>48</v>
      </c>
      <c r="C37" s="18"/>
      <c r="D37" s="14"/>
      <c r="E37" s="14"/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</row>
    <row r="38" spans="1:15" x14ac:dyDescent="0.25">
      <c r="A38" s="16"/>
      <c r="B38" s="27" t="s">
        <v>49</v>
      </c>
      <c r="C38" s="27"/>
      <c r="D38" s="27"/>
      <c r="E38" s="27"/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f>SUM(F38:I38)</f>
        <v>0</v>
      </c>
    </row>
    <row r="39" spans="1:15" x14ac:dyDescent="0.25">
      <c r="A39" s="16"/>
      <c r="B39" s="24" t="s">
        <v>50</v>
      </c>
      <c r="C39" s="21"/>
      <c r="D39" s="21"/>
      <c r="E39" s="21"/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f>SUM(F39:I39)</f>
        <v>0</v>
      </c>
    </row>
    <row r="40" spans="1:15" x14ac:dyDescent="0.25">
      <c r="A40" s="16"/>
      <c r="B40" s="24" t="s">
        <v>51</v>
      </c>
      <c r="C40" s="21"/>
      <c r="D40" s="21"/>
      <c r="E40" s="14"/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f>SUM(F40:I40)</f>
        <v>0</v>
      </c>
    </row>
    <row r="41" spans="1:15" x14ac:dyDescent="0.25">
      <c r="A41" s="16"/>
      <c r="B41" s="24" t="s">
        <v>52</v>
      </c>
      <c r="C41" s="21"/>
      <c r="D41" s="21"/>
      <c r="E41" s="14"/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f>SUM(F41:I41)</f>
        <v>0</v>
      </c>
    </row>
    <row r="42" spans="1:15" x14ac:dyDescent="0.25">
      <c r="A42" s="16"/>
      <c r="B42" s="24" t="s">
        <v>53</v>
      </c>
      <c r="C42" s="21"/>
      <c r="D42" s="21"/>
      <c r="E42" s="14"/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f>SUM(F42:I42)</f>
        <v>0</v>
      </c>
    </row>
    <row r="43" spans="1:15" x14ac:dyDescent="0.25">
      <c r="A43" s="16"/>
      <c r="B43" s="24" t="s">
        <v>54</v>
      </c>
      <c r="C43" s="21"/>
      <c r="D43" s="21"/>
      <c r="E43" s="14"/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f t="shared" ref="O43:O49" si="6">SUM(F43:H43)</f>
        <v>0</v>
      </c>
    </row>
    <row r="44" spans="1:15" x14ac:dyDescent="0.25">
      <c r="A44" s="16"/>
      <c r="B44" s="24" t="s">
        <v>55</v>
      </c>
      <c r="C44" s="21"/>
      <c r="D44" s="21"/>
      <c r="E44" s="14"/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f t="shared" si="6"/>
        <v>0</v>
      </c>
    </row>
    <row r="45" spans="1:15" x14ac:dyDescent="0.25">
      <c r="A45" s="16"/>
      <c r="B45" s="24" t="s">
        <v>56</v>
      </c>
      <c r="C45" s="21"/>
      <c r="D45" s="21"/>
      <c r="E45" s="14"/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f t="shared" si="6"/>
        <v>0</v>
      </c>
    </row>
    <row r="46" spans="1:15" x14ac:dyDescent="0.25">
      <c r="A46" s="16"/>
      <c r="B46" s="24" t="s">
        <v>55</v>
      </c>
      <c r="C46" s="21"/>
      <c r="D46" s="21"/>
      <c r="E46" s="14"/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f t="shared" si="6"/>
        <v>0</v>
      </c>
    </row>
    <row r="47" spans="1:15" x14ac:dyDescent="0.25">
      <c r="A47" s="28"/>
      <c r="B47" s="14" t="s">
        <v>57</v>
      </c>
      <c r="C47" s="14"/>
      <c r="D47" s="14"/>
      <c r="E47" s="14"/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f t="shared" si="6"/>
        <v>0</v>
      </c>
    </row>
    <row r="48" spans="1:15" x14ac:dyDescent="0.25">
      <c r="A48" s="28"/>
      <c r="B48" s="14" t="s">
        <v>58</v>
      </c>
      <c r="C48" s="14"/>
      <c r="D48" s="14"/>
      <c r="E48" s="14"/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f t="shared" si="6"/>
        <v>0</v>
      </c>
    </row>
    <row r="49" spans="1:15" x14ac:dyDescent="0.25">
      <c r="A49" s="28"/>
      <c r="B49" s="14" t="s">
        <v>59</v>
      </c>
      <c r="C49" s="14"/>
      <c r="D49" s="14"/>
      <c r="E49" s="14"/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f t="shared" si="6"/>
        <v>0</v>
      </c>
    </row>
    <row r="50" spans="1:15" x14ac:dyDescent="0.25">
      <c r="A50" s="29" t="s">
        <v>60</v>
      </c>
      <c r="B50" s="25" t="s">
        <v>61</v>
      </c>
      <c r="C50" s="14"/>
      <c r="D50" s="14"/>
      <c r="E50" s="14"/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x14ac:dyDescent="0.25">
      <c r="A51" s="28"/>
      <c r="B51" s="14" t="s">
        <v>62</v>
      </c>
      <c r="C51" s="14"/>
      <c r="D51" s="14"/>
      <c r="E51" s="14"/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f t="shared" ref="O51:O62" si="7">SUM(F51:H51)</f>
        <v>0</v>
      </c>
    </row>
    <row r="52" spans="1:15" x14ac:dyDescent="0.25">
      <c r="A52" s="28"/>
      <c r="B52" s="14" t="s">
        <v>63</v>
      </c>
      <c r="C52" s="14"/>
      <c r="D52" s="14"/>
      <c r="E52" s="14"/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f t="shared" si="7"/>
        <v>0</v>
      </c>
    </row>
    <row r="53" spans="1:15" x14ac:dyDescent="0.25">
      <c r="A53" s="28"/>
      <c r="B53" s="14" t="s">
        <v>51</v>
      </c>
      <c r="C53" s="14"/>
      <c r="D53" s="14"/>
      <c r="E53" s="14"/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f t="shared" si="7"/>
        <v>0</v>
      </c>
    </row>
    <row r="54" spans="1:15" x14ac:dyDescent="0.25">
      <c r="A54" s="28"/>
      <c r="B54" s="14" t="s">
        <v>64</v>
      </c>
      <c r="C54" s="14"/>
      <c r="D54" s="14"/>
      <c r="E54" s="14"/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f t="shared" si="7"/>
        <v>0</v>
      </c>
    </row>
    <row r="55" spans="1:15" x14ac:dyDescent="0.25">
      <c r="A55" s="28"/>
      <c r="B55" s="14" t="s">
        <v>53</v>
      </c>
      <c r="C55" s="14"/>
      <c r="D55" s="14"/>
      <c r="E55" s="14"/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f t="shared" si="7"/>
        <v>0</v>
      </c>
    </row>
    <row r="56" spans="1:15" x14ac:dyDescent="0.25">
      <c r="A56" s="29"/>
      <c r="B56" s="14" t="s">
        <v>65</v>
      </c>
      <c r="C56" s="14"/>
      <c r="D56" s="14"/>
      <c r="E56" s="14"/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f t="shared" si="7"/>
        <v>0</v>
      </c>
    </row>
    <row r="57" spans="1:15" x14ac:dyDescent="0.25">
      <c r="A57" s="28"/>
      <c r="B57" s="24" t="s">
        <v>55</v>
      </c>
      <c r="C57" s="24"/>
      <c r="D57" s="24"/>
      <c r="E57" s="24"/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f t="shared" si="7"/>
        <v>0</v>
      </c>
    </row>
    <row r="58" spans="1:15" x14ac:dyDescent="0.25">
      <c r="A58" s="16"/>
      <c r="B58" s="24" t="s">
        <v>66</v>
      </c>
      <c r="C58" s="24"/>
      <c r="D58" s="24"/>
      <c r="E58" s="24"/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f t="shared" si="7"/>
        <v>0</v>
      </c>
    </row>
    <row r="59" spans="1:15" x14ac:dyDescent="0.25">
      <c r="A59" s="16"/>
      <c r="B59" s="24" t="s">
        <v>55</v>
      </c>
      <c r="C59" s="24"/>
      <c r="D59" s="24"/>
      <c r="E59" s="24"/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f t="shared" si="7"/>
        <v>0</v>
      </c>
    </row>
    <row r="60" spans="1:15" x14ac:dyDescent="0.25">
      <c r="A60" s="16"/>
      <c r="B60" s="24" t="s">
        <v>67</v>
      </c>
      <c r="C60" s="24"/>
      <c r="D60" s="24"/>
      <c r="E60" s="24"/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f t="shared" si="7"/>
        <v>0</v>
      </c>
    </row>
    <row r="61" spans="1:15" x14ac:dyDescent="0.25">
      <c r="A61" s="16"/>
      <c r="B61" s="24" t="s">
        <v>68</v>
      </c>
      <c r="C61" s="24"/>
      <c r="D61" s="24"/>
      <c r="E61" s="24"/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f t="shared" si="7"/>
        <v>0</v>
      </c>
    </row>
    <row r="62" spans="1:15" x14ac:dyDescent="0.25">
      <c r="A62" s="16"/>
      <c r="B62" s="24" t="s">
        <v>59</v>
      </c>
      <c r="C62" s="24"/>
      <c r="D62" s="24"/>
      <c r="E62" s="24"/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/>
      <c r="O62" s="19">
        <f t="shared" si="7"/>
        <v>0</v>
      </c>
    </row>
    <row r="63" spans="1:15" x14ac:dyDescent="0.25">
      <c r="A63" s="30" t="s">
        <v>69</v>
      </c>
      <c r="B63" s="31" t="s">
        <v>70</v>
      </c>
      <c r="C63" s="24"/>
      <c r="D63" s="24"/>
      <c r="E63" s="24"/>
      <c r="F63" s="15">
        <v>0</v>
      </c>
      <c r="G63" s="15">
        <v>0</v>
      </c>
      <c r="H63" s="15">
        <f>+H69</f>
        <v>149798.64000000001</v>
      </c>
      <c r="I63" s="15">
        <f>+I64+I72</f>
        <v>598800.01</v>
      </c>
      <c r="J63" s="15">
        <f t="shared" ref="J63" si="8">+J69</f>
        <v>0</v>
      </c>
      <c r="K63" s="15">
        <f>+K69</f>
        <v>2062129.14</v>
      </c>
      <c r="L63" s="15">
        <f>+L69+L67</f>
        <v>272564.88</v>
      </c>
      <c r="M63" s="15">
        <f>+M64</f>
        <v>55578</v>
      </c>
      <c r="N63" s="15">
        <f>+N64+N65</f>
        <v>245817.60000000001</v>
      </c>
      <c r="O63" s="15">
        <f>SUM(O64:O73)</f>
        <v>3384688.2699999996</v>
      </c>
    </row>
    <row r="64" spans="1:15" x14ac:dyDescent="0.25">
      <c r="A64" s="16"/>
      <c r="B64" s="24" t="s">
        <v>71</v>
      </c>
      <c r="C64" s="24"/>
      <c r="D64" s="24"/>
      <c r="E64" s="24"/>
      <c r="F64" s="19">
        <v>0</v>
      </c>
      <c r="G64" s="19">
        <v>0</v>
      </c>
      <c r="H64" s="19">
        <v>0</v>
      </c>
      <c r="I64" s="19">
        <v>533800</v>
      </c>
      <c r="J64" s="19">
        <v>0</v>
      </c>
      <c r="K64" s="19">
        <v>0</v>
      </c>
      <c r="L64" s="19">
        <v>0</v>
      </c>
      <c r="M64" s="19">
        <v>55578</v>
      </c>
      <c r="N64" s="19">
        <v>25488</v>
      </c>
      <c r="O64" s="19">
        <f>SUM(F64:N64)</f>
        <v>614866</v>
      </c>
    </row>
    <row r="65" spans="1:15" x14ac:dyDescent="0.25">
      <c r="A65" s="16"/>
      <c r="B65" s="24" t="s">
        <v>72</v>
      </c>
      <c r="C65" s="24"/>
      <c r="D65" s="24"/>
      <c r="E65" s="24"/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220329.60000000001</v>
      </c>
      <c r="O65" s="19">
        <f t="shared" ref="O65:O74" si="9">SUM(F65:N65)</f>
        <v>220329.60000000001</v>
      </c>
    </row>
    <row r="66" spans="1:15" x14ac:dyDescent="0.25">
      <c r="A66" s="16"/>
      <c r="B66" s="24" t="s">
        <v>73</v>
      </c>
      <c r="C66" s="24"/>
      <c r="D66" s="24"/>
      <c r="E66" s="24"/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f t="shared" si="9"/>
        <v>0</v>
      </c>
    </row>
    <row r="67" spans="1:15" x14ac:dyDescent="0.25">
      <c r="A67" s="16"/>
      <c r="B67" s="24" t="s">
        <v>74</v>
      </c>
      <c r="C67" s="24"/>
      <c r="D67" s="24"/>
      <c r="E67" s="24"/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19985.78</v>
      </c>
      <c r="M67" s="19">
        <v>0</v>
      </c>
      <c r="N67" s="19">
        <v>0</v>
      </c>
      <c r="O67" s="19">
        <f t="shared" si="9"/>
        <v>19985.78</v>
      </c>
    </row>
    <row r="68" spans="1:15" x14ac:dyDescent="0.25">
      <c r="A68" s="16"/>
      <c r="B68" s="24" t="s">
        <v>75</v>
      </c>
      <c r="C68" s="24"/>
      <c r="D68" s="24"/>
      <c r="E68" s="24"/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f t="shared" si="9"/>
        <v>0</v>
      </c>
    </row>
    <row r="69" spans="1:15" x14ac:dyDescent="0.25">
      <c r="A69" s="16"/>
      <c r="B69" s="24" t="s">
        <v>76</v>
      </c>
      <c r="C69" s="24"/>
      <c r="D69" s="24"/>
      <c r="E69" s="24"/>
      <c r="F69" s="19">
        <v>0</v>
      </c>
      <c r="G69" s="19">
        <v>0</v>
      </c>
      <c r="H69" s="19">
        <v>149798.64000000001</v>
      </c>
      <c r="I69" s="19">
        <v>0</v>
      </c>
      <c r="J69" s="19">
        <v>0</v>
      </c>
      <c r="K69" s="19">
        <f>131824.41+1930304.73</f>
        <v>2062129.14</v>
      </c>
      <c r="L69" s="19">
        <v>252579.1</v>
      </c>
      <c r="M69" s="19">
        <v>0</v>
      </c>
      <c r="N69" s="19">
        <v>0</v>
      </c>
      <c r="O69" s="19">
        <f>SUM(F69:N69)</f>
        <v>2464506.8799999999</v>
      </c>
    </row>
    <row r="70" spans="1:15" x14ac:dyDescent="0.25">
      <c r="A70" s="16"/>
      <c r="B70" s="24" t="s">
        <v>77</v>
      </c>
      <c r="C70" s="24"/>
      <c r="D70" s="24"/>
      <c r="E70" s="24"/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f t="shared" si="9"/>
        <v>0</v>
      </c>
    </row>
    <row r="71" spans="1:15" x14ac:dyDescent="0.25">
      <c r="A71" s="16"/>
      <c r="B71" s="24" t="s">
        <v>78</v>
      </c>
      <c r="C71" s="24"/>
      <c r="D71" s="24"/>
      <c r="E71" s="24"/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f t="shared" si="9"/>
        <v>0</v>
      </c>
    </row>
    <row r="72" spans="1:15" x14ac:dyDescent="0.25">
      <c r="A72" s="16"/>
      <c r="B72" s="24" t="s">
        <v>79</v>
      </c>
      <c r="C72" s="24"/>
      <c r="D72" s="24"/>
      <c r="E72" s="24"/>
      <c r="F72" s="19">
        <v>0</v>
      </c>
      <c r="G72" s="19">
        <v>0</v>
      </c>
      <c r="H72" s="19">
        <v>0</v>
      </c>
      <c r="I72" s="19">
        <v>65000.01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f t="shared" si="9"/>
        <v>65000.01</v>
      </c>
    </row>
    <row r="73" spans="1:15" x14ac:dyDescent="0.25">
      <c r="A73" s="16"/>
      <c r="B73" s="24" t="s">
        <v>80</v>
      </c>
      <c r="C73" s="24"/>
      <c r="D73" s="24"/>
      <c r="E73" s="24"/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f t="shared" si="9"/>
        <v>0</v>
      </c>
    </row>
    <row r="74" spans="1:15" x14ac:dyDescent="0.25">
      <c r="A74" s="16"/>
      <c r="B74" s="24" t="s">
        <v>81</v>
      </c>
      <c r="C74" s="24"/>
      <c r="D74" s="24"/>
      <c r="E74" s="24"/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f t="shared" si="9"/>
        <v>0</v>
      </c>
    </row>
    <row r="75" spans="1:15" x14ac:dyDescent="0.25">
      <c r="A75" s="30" t="s">
        <v>82</v>
      </c>
      <c r="B75" s="31" t="s">
        <v>83</v>
      </c>
      <c r="C75" s="24"/>
      <c r="D75" s="24"/>
      <c r="E75" s="24"/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</row>
    <row r="76" spans="1:15" x14ac:dyDescent="0.25">
      <c r="A76" s="30"/>
      <c r="B76" s="24" t="s">
        <v>84</v>
      </c>
      <c r="C76" s="24"/>
      <c r="D76" s="24"/>
      <c r="E76" s="24"/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f t="shared" ref="O76:O80" si="10">SUM(F76:F76)</f>
        <v>0</v>
      </c>
    </row>
    <row r="77" spans="1:15" x14ac:dyDescent="0.25">
      <c r="A77" s="30"/>
      <c r="B77" s="24" t="s">
        <v>85</v>
      </c>
      <c r="C77" s="24"/>
      <c r="D77" s="24"/>
      <c r="E77" s="24"/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f t="shared" si="10"/>
        <v>0</v>
      </c>
    </row>
    <row r="78" spans="1:15" x14ac:dyDescent="0.25">
      <c r="A78" s="30"/>
      <c r="B78" s="24" t="s">
        <v>86</v>
      </c>
      <c r="C78" s="24"/>
      <c r="D78" s="24"/>
      <c r="E78" s="24"/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f t="shared" si="10"/>
        <v>0</v>
      </c>
    </row>
    <row r="79" spans="1:15" x14ac:dyDescent="0.25">
      <c r="A79" s="30"/>
      <c r="B79" s="24" t="s">
        <v>87</v>
      </c>
      <c r="C79" s="24"/>
      <c r="D79" s="24"/>
      <c r="E79" s="24"/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f t="shared" si="10"/>
        <v>0</v>
      </c>
    </row>
    <row r="80" spans="1:15" x14ac:dyDescent="0.25">
      <c r="A80" s="30"/>
      <c r="B80" s="24" t="s">
        <v>88</v>
      </c>
      <c r="C80" s="24"/>
      <c r="D80" s="24"/>
      <c r="E80" s="24"/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f t="shared" si="10"/>
        <v>0</v>
      </c>
    </row>
    <row r="81" spans="1:15" x14ac:dyDescent="0.25">
      <c r="A81" s="30" t="s">
        <v>89</v>
      </c>
      <c r="B81" s="31" t="s">
        <v>90</v>
      </c>
      <c r="C81" s="24"/>
      <c r="D81" s="24"/>
      <c r="E81" s="24"/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</row>
    <row r="82" spans="1:15" x14ac:dyDescent="0.25">
      <c r="A82" s="30"/>
      <c r="B82" s="31" t="s">
        <v>91</v>
      </c>
      <c r="C82" s="24"/>
      <c r="D82" s="24"/>
      <c r="E82" s="24"/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f t="shared" ref="O82:O85" si="11">SUM(F82:F82)</f>
        <v>0</v>
      </c>
    </row>
    <row r="83" spans="1:15" x14ac:dyDescent="0.25">
      <c r="A83" s="30"/>
      <c r="B83" s="24" t="s">
        <v>92</v>
      </c>
      <c r="C83" s="24"/>
      <c r="D83" s="24"/>
      <c r="E83" s="24"/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f t="shared" si="11"/>
        <v>0</v>
      </c>
    </row>
    <row r="84" spans="1:15" x14ac:dyDescent="0.25">
      <c r="A84" s="30"/>
      <c r="B84" s="24" t="s">
        <v>93</v>
      </c>
      <c r="C84" s="24"/>
      <c r="D84" s="24"/>
      <c r="E84" s="24"/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f t="shared" si="11"/>
        <v>0</v>
      </c>
    </row>
    <row r="85" spans="1:15" x14ac:dyDescent="0.25">
      <c r="A85" s="30"/>
      <c r="B85" s="24" t="s">
        <v>94</v>
      </c>
      <c r="C85" s="24"/>
      <c r="D85" s="24"/>
      <c r="E85" s="24"/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f t="shared" si="11"/>
        <v>0</v>
      </c>
    </row>
    <row r="86" spans="1:15" x14ac:dyDescent="0.25">
      <c r="A86" s="30" t="s">
        <v>95</v>
      </c>
      <c r="B86" s="31" t="s">
        <v>96</v>
      </c>
      <c r="C86" s="24"/>
      <c r="D86" s="24"/>
      <c r="E86" s="24"/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</row>
    <row r="87" spans="1:15" x14ac:dyDescent="0.25">
      <c r="A87" s="30"/>
      <c r="B87" s="24" t="s">
        <v>97</v>
      </c>
      <c r="C87" s="24"/>
      <c r="D87" s="24"/>
      <c r="E87" s="24"/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f t="shared" ref="O87:O91" si="12">SUM(F87:F87)</f>
        <v>0</v>
      </c>
    </row>
    <row r="88" spans="1:15" x14ac:dyDescent="0.25">
      <c r="A88" s="30"/>
      <c r="B88" s="24" t="s">
        <v>98</v>
      </c>
      <c r="C88" s="24"/>
      <c r="D88" s="24"/>
      <c r="E88" s="24"/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f t="shared" si="12"/>
        <v>0</v>
      </c>
    </row>
    <row r="89" spans="1:15" x14ac:dyDescent="0.25">
      <c r="A89" s="30"/>
      <c r="B89" s="24" t="s">
        <v>99</v>
      </c>
      <c r="C89" s="24"/>
      <c r="D89" s="24"/>
      <c r="E89" s="24"/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f t="shared" si="12"/>
        <v>0</v>
      </c>
    </row>
    <row r="90" spans="1:15" x14ac:dyDescent="0.25">
      <c r="A90" s="30"/>
      <c r="B90" s="24" t="s">
        <v>100</v>
      </c>
      <c r="C90" s="24"/>
      <c r="D90" s="24"/>
      <c r="E90" s="24"/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f t="shared" si="12"/>
        <v>0</v>
      </c>
    </row>
    <row r="91" spans="1:15" x14ac:dyDescent="0.25">
      <c r="A91" s="16"/>
      <c r="B91" s="24" t="s">
        <v>101</v>
      </c>
      <c r="C91" s="24"/>
      <c r="D91" s="24"/>
      <c r="E91" s="24"/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f t="shared" si="12"/>
        <v>0</v>
      </c>
    </row>
    <row r="92" spans="1:15" x14ac:dyDescent="0.25">
      <c r="A92" s="16"/>
      <c r="B92" s="31" t="s">
        <v>102</v>
      </c>
      <c r="C92" s="24"/>
      <c r="D92" s="24"/>
      <c r="E92" s="24"/>
      <c r="F92" s="32">
        <f t="shared" ref="F92:G92" si="13">+F26+F7+F13</f>
        <v>20815046.350000001</v>
      </c>
      <c r="G92" s="32">
        <f t="shared" si="13"/>
        <v>25766840.510000002</v>
      </c>
      <c r="H92" s="32">
        <f>+H26+H7+H13+H63</f>
        <v>36335649</v>
      </c>
      <c r="I92" s="32">
        <f>+I63+I26+I13+I7</f>
        <v>23800287.960000001</v>
      </c>
      <c r="J92" s="32">
        <f>+J26+J7+J13+J63</f>
        <v>37523648.260000005</v>
      </c>
      <c r="K92" s="32">
        <f>+K26+K7+K13+K63</f>
        <v>30660398.789999999</v>
      </c>
      <c r="L92" s="32">
        <f>+L26+L7+L13+L63</f>
        <v>26215931.080000002</v>
      </c>
      <c r="M92" s="32">
        <f>+M26+M7+M13+M63</f>
        <v>31081173.050000001</v>
      </c>
      <c r="N92" s="32">
        <f>+N26+N7+N13+N63</f>
        <v>27085261.039999999</v>
      </c>
      <c r="O92" s="32">
        <f>+O26+O13+O7+O63</f>
        <v>259284236.03999999</v>
      </c>
    </row>
    <row r="93" spans="1:15" x14ac:dyDescent="0.25">
      <c r="A93" s="16"/>
      <c r="B93" s="31"/>
      <c r="C93" s="24"/>
      <c r="D93" s="24"/>
      <c r="E93" s="24"/>
      <c r="F93" s="19"/>
      <c r="G93" s="19"/>
      <c r="H93" s="19"/>
      <c r="I93" s="19"/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/>
    </row>
    <row r="94" spans="1:15" x14ac:dyDescent="0.25">
      <c r="A94" s="16"/>
      <c r="B94" s="31" t="s">
        <v>103</v>
      </c>
      <c r="C94" s="24"/>
      <c r="D94" s="24"/>
      <c r="E94" s="24"/>
      <c r="F94" s="19">
        <v>-150000</v>
      </c>
      <c r="G94" s="19"/>
      <c r="H94" s="19"/>
      <c r="I94" s="19"/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33">
        <f>+F94</f>
        <v>-150000</v>
      </c>
    </row>
    <row r="95" spans="1:15" x14ac:dyDescent="0.25">
      <c r="A95" s="16"/>
      <c r="B95" s="31" t="s">
        <v>104</v>
      </c>
      <c r="C95" s="24"/>
      <c r="D95" s="24"/>
      <c r="E95" s="24"/>
      <c r="F95" s="19">
        <v>0</v>
      </c>
      <c r="G95" s="19"/>
      <c r="H95" s="19"/>
      <c r="I95" s="19"/>
      <c r="J95" s="19">
        <v>0</v>
      </c>
      <c r="K95" s="19">
        <v>0</v>
      </c>
      <c r="L95" s="19">
        <v>0</v>
      </c>
      <c r="M95" s="19">
        <v>0</v>
      </c>
      <c r="N95" s="19">
        <v>-44875.61</v>
      </c>
      <c r="O95" s="33">
        <f>+N95</f>
        <v>-44875.61</v>
      </c>
    </row>
    <row r="96" spans="1:15" x14ac:dyDescent="0.25">
      <c r="A96" s="30"/>
      <c r="B96" s="31" t="s">
        <v>105</v>
      </c>
      <c r="C96" s="24"/>
      <c r="D96" s="24"/>
      <c r="E96" s="24"/>
      <c r="F96" s="19"/>
      <c r="G96" s="19"/>
      <c r="H96" s="19"/>
      <c r="I96" s="19">
        <v>-199527.01</v>
      </c>
      <c r="J96" s="19">
        <v>-10763.74</v>
      </c>
      <c r="K96" s="19">
        <v>0</v>
      </c>
      <c r="L96" s="19">
        <f>-25566.52-70000</f>
        <v>-95566.52</v>
      </c>
      <c r="M96" s="19">
        <f>-126660.53-103000-245318.92</f>
        <v>-474979.45</v>
      </c>
      <c r="N96" s="19">
        <v>-103000</v>
      </c>
      <c r="O96" s="33">
        <f>SUM(I96:N96)</f>
        <v>-883836.72</v>
      </c>
    </row>
    <row r="97" spans="1:15" x14ac:dyDescent="0.25">
      <c r="A97" s="30" t="s">
        <v>106</v>
      </c>
      <c r="B97" s="31" t="s">
        <v>107</v>
      </c>
      <c r="C97" s="24"/>
      <c r="D97" s="24"/>
      <c r="E97" s="24"/>
      <c r="F97" s="19">
        <v>0</v>
      </c>
      <c r="G97" s="19">
        <v>0</v>
      </c>
      <c r="H97" s="19"/>
      <c r="I97" s="19" t="s">
        <v>108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34">
        <v>0</v>
      </c>
    </row>
    <row r="98" spans="1:15" x14ac:dyDescent="0.25">
      <c r="A98" s="30" t="s">
        <v>109</v>
      </c>
      <c r="B98" s="31" t="s">
        <v>110</v>
      </c>
      <c r="C98" s="24"/>
      <c r="D98" s="24"/>
      <c r="E98" s="24"/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f t="shared" ref="K98" si="14">+K96</f>
        <v>0</v>
      </c>
      <c r="L98" s="15">
        <v>0</v>
      </c>
      <c r="M98" s="15">
        <v>0</v>
      </c>
      <c r="N98" s="15">
        <v>0</v>
      </c>
      <c r="O98" s="15">
        <v>0</v>
      </c>
    </row>
    <row r="99" spans="1:15" x14ac:dyDescent="0.25">
      <c r="A99" s="16"/>
      <c r="B99" s="24" t="s">
        <v>111</v>
      </c>
      <c r="C99" s="24"/>
      <c r="D99" s="24" t="s">
        <v>112</v>
      </c>
      <c r="E99" s="24"/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</row>
    <row r="100" spans="1:15" x14ac:dyDescent="0.25">
      <c r="A100" s="16"/>
      <c r="B100" s="24" t="s">
        <v>113</v>
      </c>
      <c r="C100" s="24"/>
      <c r="D100" s="24"/>
      <c r="E100" s="24"/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</row>
    <row r="101" spans="1:15" x14ac:dyDescent="0.25">
      <c r="A101" s="30" t="s">
        <v>114</v>
      </c>
      <c r="B101" s="35" t="s">
        <v>115</v>
      </c>
      <c r="C101" s="24"/>
      <c r="D101" s="24"/>
      <c r="E101" s="24"/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9">
        <v>0</v>
      </c>
      <c r="M101" s="19">
        <v>0</v>
      </c>
      <c r="N101" s="19">
        <v>0</v>
      </c>
      <c r="O101" s="15">
        <v>0</v>
      </c>
    </row>
    <row r="102" spans="1:15" x14ac:dyDescent="0.25">
      <c r="A102" s="16"/>
      <c r="B102" s="24" t="s">
        <v>116</v>
      </c>
      <c r="C102" s="24"/>
      <c r="D102" s="24"/>
      <c r="E102" s="24"/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</row>
    <row r="103" spans="1:15" x14ac:dyDescent="0.25">
      <c r="A103" s="16"/>
      <c r="B103" s="24" t="s">
        <v>117</v>
      </c>
      <c r="C103" s="24"/>
      <c r="D103" s="24"/>
      <c r="E103" s="24"/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</row>
    <row r="104" spans="1:15" x14ac:dyDescent="0.25">
      <c r="A104" s="30" t="s">
        <v>118</v>
      </c>
      <c r="B104" s="31" t="s">
        <v>119</v>
      </c>
      <c r="C104" s="24"/>
      <c r="D104" s="24"/>
      <c r="E104" s="24"/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9">
        <v>0</v>
      </c>
      <c r="M104" s="19">
        <v>0</v>
      </c>
      <c r="N104" s="19">
        <v>0</v>
      </c>
      <c r="O104" s="15">
        <v>0</v>
      </c>
    </row>
    <row r="105" spans="1:15" x14ac:dyDescent="0.25">
      <c r="A105" s="16"/>
      <c r="B105" s="36" t="s">
        <v>120</v>
      </c>
      <c r="C105" s="24"/>
      <c r="D105" s="24"/>
      <c r="E105" s="24"/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</row>
    <row r="106" spans="1:15" x14ac:dyDescent="0.25">
      <c r="A106" s="16"/>
      <c r="B106" s="36" t="s">
        <v>121</v>
      </c>
      <c r="C106" s="24"/>
      <c r="D106" s="24"/>
      <c r="E106" s="24"/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19">
        <v>0</v>
      </c>
      <c r="M106" s="19">
        <v>0</v>
      </c>
      <c r="N106" s="19">
        <v>0</v>
      </c>
      <c r="O106" s="37">
        <v>0</v>
      </c>
    </row>
    <row r="107" spans="1:15" x14ac:dyDescent="0.25">
      <c r="A107" s="16"/>
      <c r="B107" s="31" t="s">
        <v>122</v>
      </c>
      <c r="C107" s="24"/>
      <c r="D107" s="24"/>
      <c r="E107" s="24"/>
      <c r="F107" s="15">
        <f>+F103+F102+F101+F100+F98+F97</f>
        <v>0</v>
      </c>
      <c r="G107" s="15">
        <f>+G103+G102+G101+G100+G98+G97</f>
        <v>0</v>
      </c>
      <c r="H107" s="15">
        <f>+H103+H102+H101+H100+H98+H97</f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f>+O103+O102+O101+O100+O98+O97</f>
        <v>0</v>
      </c>
    </row>
    <row r="108" spans="1:15" x14ac:dyDescent="0.25">
      <c r="A108" s="16"/>
      <c r="B108" s="31"/>
      <c r="C108" s="24"/>
      <c r="D108" s="24"/>
      <c r="E108" s="24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15.75" thickBot="1" x14ac:dyDescent="0.3">
      <c r="A110" s="24"/>
      <c r="B110" s="31" t="s">
        <v>123</v>
      </c>
      <c r="C110" s="24"/>
      <c r="D110" s="24"/>
      <c r="E110" s="24"/>
      <c r="F110" s="38">
        <f>+F107+F92+F94</f>
        <v>20665046.350000001</v>
      </c>
      <c r="G110" s="38">
        <f>+G92</f>
        <v>25766840.510000002</v>
      </c>
      <c r="H110" s="38">
        <f>+H92</f>
        <v>36335649</v>
      </c>
      <c r="I110" s="38">
        <f>+I92+I96</f>
        <v>23600760.949999999</v>
      </c>
      <c r="J110" s="38">
        <f>+J92+J96</f>
        <v>37512884.520000003</v>
      </c>
      <c r="K110" s="38">
        <f>+K92+K96</f>
        <v>30660398.789999999</v>
      </c>
      <c r="L110" s="38">
        <f>+L92+L96</f>
        <v>26120364.560000002</v>
      </c>
      <c r="M110" s="38">
        <f>+M92+M96</f>
        <v>30606193.600000001</v>
      </c>
      <c r="N110" s="38">
        <f>+N92+N96+N95</f>
        <v>26937385.43</v>
      </c>
      <c r="O110" s="38">
        <f>+O92+O94+O96+O95</f>
        <v>258205523.70999998</v>
      </c>
    </row>
    <row r="111" spans="1:15" ht="15.75" thickTop="1" x14ac:dyDescent="0.25">
      <c r="A111" s="24"/>
      <c r="B111" s="31"/>
      <c r="C111" s="24"/>
      <c r="D111" s="24"/>
      <c r="E111" s="24"/>
      <c r="F111" s="15"/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x14ac:dyDescent="0.25">
      <c r="A112" s="24"/>
      <c r="B112" s="31"/>
      <c r="C112" s="24"/>
      <c r="D112" s="24"/>
      <c r="E112" s="24"/>
      <c r="F112" s="15"/>
      <c r="G112" s="15"/>
      <c r="H112" s="34"/>
      <c r="I112" s="15"/>
      <c r="J112" s="34"/>
      <c r="K112" s="34"/>
      <c r="L112" s="34"/>
      <c r="M112" s="34"/>
      <c r="N112" s="34"/>
      <c r="O112" s="39"/>
    </row>
    <row r="113" spans="1:14" x14ac:dyDescent="0.25">
      <c r="A113" s="24"/>
      <c r="B113" s="31"/>
      <c r="C113" s="24"/>
      <c r="D113" s="24"/>
      <c r="E113" s="24"/>
      <c r="F113" s="15" t="s">
        <v>124</v>
      </c>
      <c r="G113" s="34"/>
      <c r="H113" s="34"/>
      <c r="I113" s="34"/>
      <c r="J113" s="34"/>
      <c r="K113" s="34"/>
      <c r="L113" s="34"/>
      <c r="M113" s="15"/>
    </row>
    <row r="114" spans="1:14" x14ac:dyDescent="0.25">
      <c r="A114" s="40" t="s">
        <v>125</v>
      </c>
      <c r="B114" s="40"/>
      <c r="C114" s="40"/>
      <c r="D114" s="41"/>
      <c r="E114" s="41"/>
      <c r="F114" s="40" t="s">
        <v>126</v>
      </c>
      <c r="G114" s="40"/>
      <c r="H114" s="34"/>
      <c r="I114" s="34"/>
      <c r="J114" s="34"/>
      <c r="K114" s="33"/>
      <c r="L114" s="33"/>
      <c r="M114" s="42"/>
    </row>
    <row r="115" spans="1:14" x14ac:dyDescent="0.25">
      <c r="A115" s="43"/>
      <c r="B115" s="44"/>
      <c r="C115" s="44"/>
      <c r="D115" s="34"/>
      <c r="E115" s="34"/>
      <c r="F115" s="44"/>
      <c r="G115" s="44"/>
      <c r="H115" s="34"/>
      <c r="I115" s="34"/>
      <c r="J115" s="34"/>
      <c r="K115" s="34"/>
      <c r="M115" s="45"/>
      <c r="N115" s="39"/>
    </row>
    <row r="116" spans="1:14" x14ac:dyDescent="0.25">
      <c r="A116" s="44"/>
      <c r="B116" s="44"/>
      <c r="C116" s="44"/>
      <c r="D116" s="34"/>
      <c r="E116" s="34"/>
      <c r="F116" s="44"/>
      <c r="G116" s="44"/>
      <c r="H116" s="34"/>
      <c r="I116" s="34"/>
      <c r="J116" s="34"/>
      <c r="K116" s="34"/>
      <c r="M116" s="45"/>
    </row>
    <row r="117" spans="1:14" x14ac:dyDescent="0.25">
      <c r="A117" s="46" t="s">
        <v>127</v>
      </c>
      <c r="B117" s="46"/>
      <c r="C117" s="46"/>
      <c r="D117" s="46"/>
      <c r="E117" s="47"/>
      <c r="F117" s="48" t="s">
        <v>128</v>
      </c>
      <c r="G117" s="48"/>
      <c r="H117" s="48"/>
      <c r="I117" s="34"/>
      <c r="J117" s="34"/>
      <c r="K117" s="34"/>
      <c r="M117" s="45"/>
      <c r="N117" s="49"/>
    </row>
    <row r="118" spans="1:14" x14ac:dyDescent="0.25">
      <c r="A118" s="50" t="s">
        <v>129</v>
      </c>
      <c r="B118" s="50"/>
      <c r="C118" s="50"/>
      <c r="D118" s="50"/>
      <c r="E118" s="51"/>
      <c r="F118" s="52" t="s">
        <v>130</v>
      </c>
      <c r="G118" s="52"/>
      <c r="H118" s="52"/>
      <c r="I118" s="34"/>
      <c r="J118" s="34"/>
      <c r="K118" s="34"/>
    </row>
    <row r="119" spans="1:14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</row>
  </sheetData>
  <mergeCells count="9">
    <mergeCell ref="A118:D118"/>
    <mergeCell ref="F118:H118"/>
    <mergeCell ref="A4:O4"/>
    <mergeCell ref="A5:O5"/>
    <mergeCell ref="B38:E38"/>
    <mergeCell ref="A114:C114"/>
    <mergeCell ref="F114:G114"/>
    <mergeCell ref="A117:D117"/>
    <mergeCell ref="F117:H117"/>
  </mergeCells>
  <conditionalFormatting sqref="A6:O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2024-10-09T14:42:16Z</dcterms:modified>
</cp:coreProperties>
</file>