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NOMINA TEMPORERA ABRIL 2025\"/>
    </mc:Choice>
  </mc:AlternateContent>
  <bookViews>
    <workbookView xWindow="0" yWindow="0" windowWidth="28800" windowHeight="11910"/>
  </bookViews>
  <sheets>
    <sheet name="NOMINATEMPORERA ABRIL2025" sheetId="1" r:id="rId1"/>
  </sheets>
  <definedNames>
    <definedName name="_xlnm._FilterDatabase" localSheetId="0" hidden="1">'NOMINATEMPORERA ABRIL2025'!$A$13:$AB$13</definedName>
    <definedName name="_xlnm.Print_Area" localSheetId="0">'NOMINATEMPORERA ABRIL2025'!$A$1:$AB$82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P60" i="1" l="1"/>
  <c r="Q48" i="1" l="1"/>
  <c r="P48" i="1"/>
  <c r="N48" i="1"/>
  <c r="M48" i="1"/>
  <c r="Q26" i="1"/>
  <c r="P26" i="1"/>
  <c r="N26" i="1"/>
  <c r="M26" i="1"/>
  <c r="T26" i="1" s="1"/>
  <c r="V26" i="1" s="1"/>
  <c r="Q55" i="1"/>
  <c r="P55" i="1"/>
  <c r="N55" i="1"/>
  <c r="M55" i="1"/>
  <c r="U48" i="1" l="1"/>
  <c r="T55" i="1"/>
  <c r="V55" i="1" s="1"/>
  <c r="S26" i="1"/>
  <c r="U26" i="1"/>
  <c r="T48" i="1"/>
  <c r="V48" i="1" s="1"/>
  <c r="S48" i="1"/>
  <c r="U55" i="1"/>
  <c r="S55" i="1"/>
  <c r="N47" i="1"/>
  <c r="U47" i="1" s="1"/>
  <c r="M47" i="1"/>
  <c r="T47" i="1" s="1"/>
  <c r="V47" i="1" s="1"/>
  <c r="S47" i="1" l="1"/>
  <c r="R62" i="1"/>
  <c r="J62" i="1"/>
  <c r="Q35" i="1" l="1"/>
  <c r="P35" i="1"/>
  <c r="O35" i="1"/>
  <c r="N35" i="1"/>
  <c r="M35" i="1"/>
  <c r="U35" i="1" l="1"/>
  <c r="T35" i="1"/>
  <c r="V35" i="1" s="1"/>
  <c r="S35" i="1"/>
  <c r="Q52" i="1"/>
  <c r="P52" i="1"/>
  <c r="O52" i="1"/>
  <c r="N52" i="1"/>
  <c r="M52" i="1"/>
  <c r="T52" i="1" l="1"/>
  <c r="V52" i="1" s="1"/>
  <c r="U52" i="1"/>
  <c r="S52" i="1"/>
  <c r="M60" i="1"/>
  <c r="N60" i="1"/>
  <c r="Q60" i="1"/>
  <c r="Q53" i="1"/>
  <c r="P53" i="1"/>
  <c r="N53" i="1"/>
  <c r="M53" i="1"/>
  <c r="Q56" i="1"/>
  <c r="P56" i="1"/>
  <c r="N56" i="1"/>
  <c r="M56" i="1"/>
  <c r="Q25" i="1"/>
  <c r="P25" i="1"/>
  <c r="N25" i="1"/>
  <c r="M25" i="1"/>
  <c r="Q21" i="1"/>
  <c r="P21" i="1"/>
  <c r="O21" i="1"/>
  <c r="N21" i="1"/>
  <c r="M21" i="1"/>
  <c r="Q49" i="1"/>
  <c r="P49" i="1"/>
  <c r="O49" i="1"/>
  <c r="N49" i="1"/>
  <c r="M49" i="1"/>
  <c r="Q57" i="1"/>
  <c r="P57" i="1"/>
  <c r="N57" i="1"/>
  <c r="M57" i="1"/>
  <c r="Q45" i="1"/>
  <c r="P45" i="1"/>
  <c r="N45" i="1"/>
  <c r="M45" i="1"/>
  <c r="U60" i="1" l="1"/>
  <c r="S60" i="1"/>
  <c r="T60" i="1"/>
  <c r="V60" i="1" s="1"/>
  <c r="T56" i="1"/>
  <c r="V56" i="1" s="1"/>
  <c r="U56" i="1"/>
  <c r="U21" i="1"/>
  <c r="U25" i="1"/>
  <c r="T53" i="1"/>
  <c r="V53" i="1" s="1"/>
  <c r="U53" i="1"/>
  <c r="T25" i="1"/>
  <c r="V25" i="1" s="1"/>
  <c r="T21" i="1"/>
  <c r="V21" i="1" s="1"/>
  <c r="S53" i="1"/>
  <c r="T49" i="1"/>
  <c r="V49" i="1" s="1"/>
  <c r="U49" i="1"/>
  <c r="S56" i="1"/>
  <c r="U57" i="1"/>
  <c r="S25" i="1"/>
  <c r="T45" i="1"/>
  <c r="V45" i="1" s="1"/>
  <c r="U45" i="1"/>
  <c r="S21" i="1"/>
  <c r="T57" i="1"/>
  <c r="V57" i="1" s="1"/>
  <c r="S49" i="1"/>
  <c r="S57" i="1"/>
  <c r="S45" i="1"/>
  <c r="K62" i="1" l="1"/>
  <c r="I62" i="1"/>
  <c r="H62" i="1"/>
  <c r="Q59" i="1"/>
  <c r="P59" i="1"/>
  <c r="O59" i="1"/>
  <c r="N59" i="1"/>
  <c r="M59" i="1"/>
  <c r="Q58" i="1"/>
  <c r="P58" i="1"/>
  <c r="N58" i="1"/>
  <c r="M58" i="1"/>
  <c r="Q54" i="1"/>
  <c r="P54" i="1"/>
  <c r="N54" i="1"/>
  <c r="M54" i="1"/>
  <c r="Q51" i="1"/>
  <c r="P51" i="1"/>
  <c r="N51" i="1"/>
  <c r="M51" i="1"/>
  <c r="Q50" i="1"/>
  <c r="P50" i="1"/>
  <c r="M50" i="1"/>
  <c r="Q46" i="1"/>
  <c r="P46" i="1"/>
  <c r="N46" i="1"/>
  <c r="M46" i="1"/>
  <c r="Q44" i="1"/>
  <c r="P44" i="1"/>
  <c r="N44" i="1"/>
  <c r="M44" i="1"/>
  <c r="Q43" i="1"/>
  <c r="P43" i="1"/>
  <c r="O43" i="1"/>
  <c r="N43" i="1"/>
  <c r="M43" i="1"/>
  <c r="P42" i="1"/>
  <c r="N42" i="1"/>
  <c r="M42" i="1"/>
  <c r="Q41" i="1"/>
  <c r="P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Q37" i="1"/>
  <c r="P37" i="1"/>
  <c r="N37" i="1"/>
  <c r="M37" i="1"/>
  <c r="Q36" i="1"/>
  <c r="P36" i="1"/>
  <c r="O36" i="1"/>
  <c r="N36" i="1"/>
  <c r="M36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P31" i="1"/>
  <c r="O31" i="1"/>
  <c r="N31" i="1"/>
  <c r="M31" i="1"/>
  <c r="Q30" i="1"/>
  <c r="P30" i="1"/>
  <c r="O30" i="1"/>
  <c r="N30" i="1"/>
  <c r="M30" i="1"/>
  <c r="Q29" i="1"/>
  <c r="P29" i="1"/>
  <c r="N29" i="1"/>
  <c r="M29" i="1"/>
  <c r="Q28" i="1"/>
  <c r="P28" i="1"/>
  <c r="N28" i="1"/>
  <c r="M28" i="1"/>
  <c r="Q27" i="1"/>
  <c r="P27" i="1"/>
  <c r="O27" i="1"/>
  <c r="M27" i="1"/>
  <c r="Q24" i="1"/>
  <c r="P24" i="1"/>
  <c r="N24" i="1"/>
  <c r="M24" i="1"/>
  <c r="Q23" i="1"/>
  <c r="P23" i="1"/>
  <c r="N23" i="1"/>
  <c r="M23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N14" i="1"/>
  <c r="M14" i="1"/>
  <c r="Q16" i="1"/>
  <c r="P16" i="1"/>
  <c r="N16" i="1"/>
  <c r="M16" i="1"/>
  <c r="N62" i="1" l="1"/>
  <c r="Q62" i="1"/>
  <c r="T14" i="1"/>
  <c r="V14" i="1" s="1"/>
  <c r="S50" i="1"/>
  <c r="T37" i="1"/>
  <c r="V37" i="1" s="1"/>
  <c r="S44" i="1"/>
  <c r="U28" i="1"/>
  <c r="U37" i="1"/>
  <c r="U44" i="1"/>
  <c r="S59" i="1"/>
  <c r="S24" i="1"/>
  <c r="U31" i="1"/>
  <c r="U50" i="1"/>
  <c r="U59" i="1"/>
  <c r="U54" i="1"/>
  <c r="S43" i="1"/>
  <c r="U46" i="1"/>
  <c r="T54" i="1"/>
  <c r="V54" i="1" s="1"/>
  <c r="U43" i="1"/>
  <c r="U17" i="1"/>
  <c r="T22" i="1"/>
  <c r="S41" i="1"/>
  <c r="U22" i="1"/>
  <c r="S32" i="1"/>
  <c r="U41" i="1"/>
  <c r="S39" i="1"/>
  <c r="U33" i="1"/>
  <c r="U39" i="1"/>
  <c r="T43" i="1"/>
  <c r="V43" i="1" s="1"/>
  <c r="U30" i="1"/>
  <c r="U32" i="1"/>
  <c r="U18" i="1"/>
  <c r="U19" i="1"/>
  <c r="T38" i="1"/>
  <c r="V38" i="1" s="1"/>
  <c r="T51" i="1"/>
  <c r="V51" i="1" s="1"/>
  <c r="S18" i="1"/>
  <c r="T29" i="1"/>
  <c r="V29" i="1" s="1"/>
  <c r="U38" i="1"/>
  <c r="U51" i="1"/>
  <c r="T20" i="1"/>
  <c r="V20" i="1" s="1"/>
  <c r="U20" i="1"/>
  <c r="T15" i="1"/>
  <c r="V15" i="1" s="1"/>
  <c r="S20" i="1"/>
  <c r="U15" i="1"/>
  <c r="U29" i="1"/>
  <c r="S42" i="1"/>
  <c r="T19" i="1"/>
  <c r="V19" i="1" s="1"/>
  <c r="S23" i="1"/>
  <c r="U42" i="1"/>
  <c r="T36" i="1"/>
  <c r="V36" i="1" s="1"/>
  <c r="T27" i="1"/>
  <c r="V27" i="1" s="1"/>
  <c r="T33" i="1"/>
  <c r="V33" i="1" s="1"/>
  <c r="U36" i="1"/>
  <c r="U27" i="1"/>
  <c r="T17" i="1"/>
  <c r="V17" i="1" s="1"/>
  <c r="T31" i="1"/>
  <c r="V31" i="1" s="1"/>
  <c r="T18" i="1"/>
  <c r="V18" i="1" s="1"/>
  <c r="T24" i="1"/>
  <c r="V24" i="1" s="1"/>
  <c r="T28" i="1"/>
  <c r="V28" i="1" s="1"/>
  <c r="U23" i="1"/>
  <c r="T23" i="1"/>
  <c r="V23" i="1" s="1"/>
  <c r="T40" i="1"/>
  <c r="V40" i="1" s="1"/>
  <c r="O62" i="1"/>
  <c r="T41" i="1"/>
  <c r="V41" i="1" s="1"/>
  <c r="T16" i="1"/>
  <c r="V16" i="1" s="1"/>
  <c r="T34" i="1"/>
  <c r="V34" i="1" s="1"/>
  <c r="U40" i="1"/>
  <c r="T58" i="1"/>
  <c r="V58" i="1" s="1"/>
  <c r="P62" i="1"/>
  <c r="U24" i="1"/>
  <c r="T39" i="1"/>
  <c r="V39" i="1" s="1"/>
  <c r="T46" i="1"/>
  <c r="V46" i="1" s="1"/>
  <c r="U16" i="1"/>
  <c r="S30" i="1"/>
  <c r="S33" i="1"/>
  <c r="U34" i="1"/>
  <c r="U58" i="1"/>
  <c r="S34" i="1"/>
  <c r="S38" i="1"/>
  <c r="S46" i="1"/>
  <c r="T50" i="1"/>
  <c r="V50" i="1" s="1"/>
  <c r="S17" i="1"/>
  <c r="T59" i="1"/>
  <c r="V59" i="1" s="1"/>
  <c r="T32" i="1"/>
  <c r="V32" i="1" s="1"/>
  <c r="S40" i="1"/>
  <c r="T42" i="1"/>
  <c r="V42" i="1" s="1"/>
  <c r="S27" i="1"/>
  <c r="T44" i="1"/>
  <c r="V44" i="1" s="1"/>
  <c r="S29" i="1"/>
  <c r="S51" i="1"/>
  <c r="S58" i="1"/>
  <c r="S28" i="1"/>
  <c r="S54" i="1"/>
  <c r="S36" i="1"/>
  <c r="M62" i="1"/>
  <c r="U14" i="1"/>
  <c r="S16" i="1"/>
  <c r="S14" i="1"/>
  <c r="T30" i="1"/>
  <c r="V30" i="1" s="1"/>
  <c r="S22" i="1"/>
  <c r="S15" i="1"/>
  <c r="S31" i="1"/>
  <c r="S37" i="1"/>
  <c r="S19" i="1"/>
  <c r="V62" i="1" l="1"/>
  <c r="S62" i="1"/>
  <c r="U62" i="1"/>
  <c r="V22" i="1"/>
  <c r="T62" i="1"/>
</calcChain>
</file>

<file path=xl/sharedStrings.xml><?xml version="1.0" encoding="utf-8"?>
<sst xmlns="http://schemas.openxmlformats.org/spreadsheetml/2006/main" count="319" uniqueCount="157">
  <si>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</si>
  <si>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</si>
  <si>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</si>
  <si>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</si>
  <si>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</si>
  <si>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</si>
  <si>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</si>
  <si>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</si>
  <si>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</si>
  <si>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</si>
  <si>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</si>
  <si>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</si>
  <si>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</si>
  <si>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</si>
  <si>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</si>
  <si>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</si>
  <si>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</si>
  <si>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</si>
  <si>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</si>
  <si>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</si>
  <si>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</si>
  <si>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</si>
  <si>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</si>
  <si>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</si>
  <si>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</si>
  <si>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</si>
  <si>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</si>
  <si>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</si>
  <si>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</si>
  <si>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</si>
  <si>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</si>
  <si>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</si>
  <si>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</si>
  <si>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</si>
  <si>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</si>
  <si>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</si>
  <si>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</si>
  <si>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</si>
  <si>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</si>
  <si>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</si>
  <si>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</si>
  <si>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</si>
  <si>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</si>
  <si>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</si>
  <si>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</si>
  <si>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</si>
  <si>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</si>
  <si>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</si>
  <si>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</si>
  <si>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</si>
  <si>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</si>
  <si>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</si>
  <si>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</si>
  <si>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</si>
  <si>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</si>
  <si>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</si>
  <si>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</si>
  <si>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</si>
  <si>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Departamento De Recursos Humanos</t>
  </si>
  <si>
    <t>Elis Genaro Inoa Brito</t>
  </si>
  <si>
    <t>Seccion de Transportacion</t>
  </si>
  <si>
    <t>Encargado de Transportacion</t>
  </si>
  <si>
    <t>Fior Daliza Esther Martinez Montas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</si>
  <si>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</si>
  <si>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</si>
  <si>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</si>
  <si>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</si>
  <si>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</si>
  <si>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</si>
  <si>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</si>
  <si>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</si>
  <si>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</si>
  <si>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</si>
  <si>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</si>
  <si>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</si>
  <si>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</si>
  <si>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</si>
  <si>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</si>
  <si>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</si>
  <si>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</si>
  <si>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</si>
  <si>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</si>
  <si>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</si>
  <si>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</si>
  <si>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</si>
  <si>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</si>
  <si>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</si>
  <si>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</si>
  <si>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</si>
  <si>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</si>
  <si>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</si>
  <si>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</si>
  <si>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</si>
  <si>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</si>
  <si>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</si>
  <si>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</si>
  <si>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</si>
  <si>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</si>
  <si>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</si>
  <si>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</si>
  <si>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</si>
  <si>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</si>
  <si>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</si>
  <si>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</si>
  <si>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</si>
  <si>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</si>
  <si>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</si>
  <si>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</si>
  <si>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</si>
  <si>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</si>
  <si>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</si>
  <si>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</si>
  <si>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</si>
  <si>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</si>
  <si>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</si>
  <si>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</si>
  <si>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</si>
  <si>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</si>
  <si>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</si>
  <si>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</si>
  <si>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</si>
  <si>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</si>
  <si>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</si>
  <si>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</si>
  <si>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</si>
  <si>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</si>
  <si>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</si>
  <si>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</si>
  <si>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</si>
  <si>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</si>
  <si>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</si>
  <si>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</si>
  <si>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</si>
  <si>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</si>
  <si>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</si>
  <si>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</si>
  <si>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</si>
  <si>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</si>
  <si>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</si>
  <si>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</si>
  <si>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</si>
  <si>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</si>
  <si>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</si>
  <si>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</si>
  <si>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</si>
  <si>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</si>
  <si>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</si>
  <si>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Analista de Proyecto</t>
  </si>
  <si>
    <t>Llarminia Guridis De Rivera</t>
  </si>
  <si>
    <t>Tecnico de Comunicaciones</t>
  </si>
  <si>
    <t>Rogers Eligio De La Cruz Caminero</t>
  </si>
  <si>
    <t>Miguel Angel Dilone Ventura</t>
  </si>
  <si>
    <t>Encargado en el Dpto. de Planificacion y Desarrollo</t>
  </si>
  <si>
    <t>Departamento de Planificacion</t>
  </si>
  <si>
    <t>Encargada Dpto. de Recursos Humanos</t>
  </si>
  <si>
    <t>Encargada de la Division de Compras y Contrataciones</t>
  </si>
  <si>
    <t>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</si>
</sst>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Alignment="1"/>
    <xf numFmtId="0" fontId="3" fillId="3" borderId="0" xfId="0" applyFont="1" applyFill="1" applyBorder="1" applyAlignment="1"/>
    <xf numFmtId="43" fontId="3" fillId="2" borderId="0" xfId="1" applyFont="1" applyFill="1" applyBorder="1"/>
    <xf numFmtId="4" fontId="3" fillId="2" borderId="0" xfId="0" applyNumberFormat="1" applyFont="1" applyFill="1" applyBorder="1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2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4" fontId="5" fillId="0" borderId="17" xfId="1" applyNumberFormat="1" applyFont="1" applyFill="1" applyBorder="1"/>
    <xf numFmtId="4" fontId="5" fillId="0" borderId="25" xfId="1" applyNumberFormat="1" applyFont="1" applyFill="1" applyBorder="1"/>
    <xf numFmtId="0" fontId="5" fillId="0" borderId="17" xfId="0" applyFont="1" applyFill="1" applyBorder="1" applyAlignment="1">
      <alignment horizontal="center"/>
    </xf>
    <xf numFmtId="4" fontId="5" fillId="0" borderId="2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13" xfId="0" applyFont="1" applyFill="1" applyBorder="1" applyAlignment="1">
      <alignment horizontal="center" vertical="center" wrapText="1"/>
    </xf>
    <xf numFmtId="43" fontId="3" fillId="0" borderId="0" xfId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3" fillId="3" borderId="1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2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/>
  </cellXfs>
  <cellStyles count="2">
    <cellStyle name="Millares" xfId="1" builtinId="3"/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I58" zoomScaleNormal="100" zoomScaleSheetLayoutView="100" workbookViewId="0">
      <selection activeCell="O60" sqref="O60"/>
    </sheetView>
  </sheetViews>
  <sheetFormatPr baseColWidth="10" defaultColWidth="14.42578125" defaultRowHeight="15.75" x14ac:dyDescent="0.25"/>
  <cols>
    <col min="1" max="1" width="4.42578125" style="13" customWidth="1"/>
    <col min="2" max="2" width="42.140625" style="13" bestFit="1" customWidth="1"/>
    <col min="3" max="3" width="49.7109375" style="13" bestFit="1" customWidth="1"/>
    <col min="4" max="4" width="39.140625" style="13" bestFit="1" customWidth="1"/>
    <col min="5" max="5" width="12.42578125" style="13" customWidth="1"/>
    <col min="6" max="6" width="14" style="13" customWidth="1"/>
    <col min="7" max="7" width="11.28515625" style="13" customWidth="1"/>
    <col min="8" max="8" width="17.42578125" style="13" customWidth="1"/>
    <col min="9" max="9" width="20.28515625" style="13" bestFit="1" customWidth="1"/>
    <col min="10" max="10" width="13" style="13" customWidth="1"/>
    <col min="11" max="11" width="7.5703125" style="13" bestFit="1" customWidth="1"/>
    <col min="12" max="12" width="15.85546875" style="13" customWidth="1"/>
    <col min="13" max="13" width="16.7109375" style="13" customWidth="1"/>
    <col min="14" max="14" width="17.42578125" style="31" bestFit="1" customWidth="1"/>
    <col min="15" max="15" width="22.42578125" style="31" customWidth="1"/>
    <col min="16" max="16" width="18.28515625" style="13" customWidth="1"/>
    <col min="17" max="17" width="17.42578125" style="31" bestFit="1" customWidth="1"/>
    <col min="18" max="19" width="17.7109375" style="13" customWidth="1"/>
    <col min="20" max="20" width="15.5703125" style="13" customWidth="1"/>
    <col min="21" max="21" width="22.42578125" style="13" bestFit="1" customWidth="1"/>
    <col min="22" max="22" width="22.140625" style="13" customWidth="1"/>
    <col min="23" max="23" width="11.5703125" style="13" customWidth="1"/>
    <col min="24" max="24" width="16.42578125" style="13" bestFit="1" customWidth="1"/>
    <col min="25" max="28" width="11.42578125" style="13" customWidth="1"/>
    <col min="29" max="16384" width="14.42578125" style="13"/>
  </cols>
  <sheetData>
    <row r="1" spans="1:28" ht="14.25" customHeight="1" x14ac:dyDescent="0.25">
      <c r="A1" s="10"/>
      <c r="B1" s="10"/>
      <c r="C1" s="10"/>
      <c r="D1" s="10"/>
      <c r="E1" s="10"/>
      <c r="F1" s="11"/>
      <c r="G1" s="11"/>
      <c r="H1" s="11"/>
      <c r="I1" s="11"/>
      <c r="J1" s="11"/>
      <c r="K1" s="11"/>
      <c r="L1" s="11"/>
      <c r="M1" s="10"/>
      <c r="N1" s="30"/>
      <c r="O1" s="30"/>
      <c r="P1" s="10"/>
      <c r="Q1" s="30"/>
      <c r="R1" s="11"/>
      <c r="S1" s="10"/>
      <c r="T1" s="10"/>
      <c r="U1" s="10"/>
      <c r="V1" s="11"/>
      <c r="W1" s="10"/>
      <c r="X1" s="10"/>
      <c r="Y1" s="10"/>
      <c r="Z1" s="10"/>
      <c r="AA1" s="10"/>
      <c r="AB1" s="10"/>
    </row>
    <row r="2" spans="1:28" ht="14.25" customHeight="1" x14ac:dyDescent="0.2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0"/>
      <c r="N2" s="30"/>
      <c r="O2" s="30"/>
      <c r="P2" s="10"/>
      <c r="Q2" s="30"/>
      <c r="R2" s="11"/>
      <c r="S2" s="10"/>
      <c r="T2" s="10"/>
      <c r="U2" s="10"/>
      <c r="V2" s="11"/>
      <c r="W2" s="10"/>
      <c r="X2" s="10"/>
      <c r="Y2" s="10"/>
      <c r="Z2" s="10"/>
      <c r="AA2" s="10"/>
      <c r="AB2" s="10"/>
    </row>
    <row r="3" spans="1:28" ht="14.25" customHeight="1" x14ac:dyDescent="0.25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0"/>
      <c r="N3" s="30"/>
      <c r="O3" s="30"/>
      <c r="P3" s="10"/>
      <c r="Q3" s="30"/>
      <c r="R3" s="11"/>
      <c r="S3" s="10"/>
      <c r="T3" s="10"/>
      <c r="U3" s="10"/>
      <c r="V3" s="11"/>
      <c r="W3" s="10"/>
      <c r="X3" s="10"/>
      <c r="Y3" s="10"/>
      <c r="Z3" s="10"/>
      <c r="AA3" s="10"/>
      <c r="AB3" s="10"/>
    </row>
    <row r="4" spans="1:28" ht="14.25" customHeight="1" x14ac:dyDescent="0.25">
      <c r="A4" s="10"/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0"/>
      <c r="N4" s="30"/>
      <c r="O4" s="30"/>
      <c r="P4" s="10"/>
      <c r="Q4" s="30"/>
      <c r="R4" s="11"/>
      <c r="S4" s="10"/>
      <c r="T4" s="10"/>
      <c r="U4" s="10"/>
      <c r="V4" s="11"/>
      <c r="W4" s="10"/>
      <c r="X4" s="10"/>
      <c r="Y4" s="10"/>
      <c r="Z4" s="10"/>
      <c r="AA4" s="10"/>
      <c r="AB4" s="10"/>
    </row>
    <row r="5" spans="1:28" ht="14.25" customHeight="1" x14ac:dyDescent="0.25">
      <c r="A5" s="10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0"/>
      <c r="N5" s="30"/>
      <c r="O5" s="30"/>
      <c r="P5" s="10"/>
      <c r="Q5" s="30"/>
      <c r="R5" s="11"/>
      <c r="S5" s="10"/>
      <c r="T5" s="10"/>
      <c r="U5" s="10"/>
      <c r="V5" s="11"/>
      <c r="W5" s="10"/>
      <c r="X5" s="10"/>
      <c r="Y5" s="10"/>
      <c r="Z5" s="10"/>
      <c r="AA5" s="10"/>
      <c r="AB5" s="10"/>
    </row>
    <row r="6" spans="1:28" ht="14.25" customHeight="1" x14ac:dyDescent="0.25">
      <c r="A6" s="10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0"/>
      <c r="N6" s="30"/>
      <c r="O6" s="30"/>
      <c r="P6" s="10"/>
      <c r="Q6" s="30"/>
      <c r="R6" s="11"/>
      <c r="S6" s="10"/>
      <c r="T6" s="10"/>
      <c r="U6" s="10"/>
      <c r="V6" s="11"/>
      <c r="W6" s="10"/>
      <c r="X6" s="10"/>
      <c r="Y6" s="10"/>
      <c r="Z6" s="10"/>
      <c r="AA6" s="10"/>
      <c r="AB6" s="10"/>
    </row>
    <row r="7" spans="1:28" ht="14.25" customHeight="1" x14ac:dyDescent="0.25">
      <c r="A7" s="10"/>
      <c r="B7" s="10"/>
      <c r="C7" s="10"/>
      <c r="D7" s="10"/>
      <c r="E7" s="10"/>
      <c r="F7" s="11"/>
      <c r="G7" s="11"/>
      <c r="H7" s="10"/>
      <c r="I7" s="10"/>
      <c r="J7" s="10"/>
      <c r="K7" s="10"/>
      <c r="L7" s="10"/>
      <c r="M7" s="10"/>
      <c r="N7" s="30"/>
      <c r="O7" s="30"/>
      <c r="P7" s="10"/>
      <c r="Q7" s="30"/>
      <c r="R7" s="11"/>
      <c r="S7" s="10"/>
      <c r="T7" s="10"/>
      <c r="U7" s="10"/>
      <c r="V7" s="11"/>
      <c r="W7" s="10"/>
      <c r="X7" s="10"/>
      <c r="Y7" s="10"/>
      <c r="Z7" s="10"/>
      <c r="AA7" s="10"/>
      <c r="AB7" s="10"/>
    </row>
    <row r="8" spans="1:28" ht="20.25" customHeight="1" x14ac:dyDescent="0.25">
      <c r="A8" s="10"/>
      <c r="B8" s="10"/>
      <c r="C8" s="10"/>
      <c r="D8" s="10"/>
      <c r="E8" s="10"/>
      <c r="F8" s="11"/>
      <c r="G8" s="111" t="s">
        <v>0</v>
      </c>
      <c r="H8" s="111"/>
      <c r="I8" s="111"/>
      <c r="J8" s="111"/>
      <c r="K8" s="111"/>
      <c r="L8" s="111"/>
      <c r="M8" s="14"/>
      <c r="N8" s="99"/>
      <c r="O8" s="88"/>
      <c r="P8" s="10"/>
      <c r="Q8" s="30"/>
      <c r="R8" s="11"/>
      <c r="S8" s="10"/>
      <c r="T8" s="10"/>
      <c r="U8" s="10"/>
      <c r="V8" s="11"/>
      <c r="W8" s="10"/>
      <c r="X8" s="10"/>
      <c r="Y8" s="10"/>
      <c r="Z8" s="10"/>
      <c r="AA8" s="10"/>
      <c r="AB8" s="10"/>
    </row>
    <row r="9" spans="1:28" ht="14.25" customHeight="1" x14ac:dyDescent="0.25">
      <c r="A9" s="10"/>
      <c r="B9" s="10"/>
      <c r="C9" s="10"/>
      <c r="D9" s="10"/>
      <c r="E9" s="10"/>
      <c r="F9" s="11"/>
      <c r="G9" s="111" t="s">
        <v>156</v>
      </c>
      <c r="H9" s="111"/>
      <c r="I9" s="111"/>
      <c r="J9" s="111"/>
      <c r="K9" s="111"/>
      <c r="L9" s="111"/>
      <c r="M9" s="12"/>
      <c r="N9" s="88"/>
      <c r="O9" s="30"/>
      <c r="P9" s="10"/>
      <c r="Q9" s="30"/>
      <c r="R9" s="11"/>
      <c r="S9" s="10"/>
      <c r="T9" s="10"/>
      <c r="U9" s="10"/>
      <c r="V9" s="11"/>
      <c r="W9" s="10"/>
      <c r="X9" s="10"/>
      <c r="Y9" s="10"/>
      <c r="Z9" s="10"/>
      <c r="AA9" s="10"/>
      <c r="AB9" s="10"/>
    </row>
    <row r="10" spans="1:28" ht="14.25" customHeight="1" x14ac:dyDescent="0.25">
      <c r="A10" s="10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0"/>
      <c r="N10" s="30"/>
      <c r="O10" s="30"/>
      <c r="P10" s="10"/>
      <c r="Q10" s="30"/>
      <c r="R10" s="11"/>
      <c r="S10" s="10"/>
      <c r="T10" s="10"/>
      <c r="U10" s="10"/>
      <c r="V10" s="11"/>
      <c r="W10" s="10"/>
      <c r="X10" s="10"/>
      <c r="Y10" s="10"/>
      <c r="Z10" s="10"/>
      <c r="AA10" s="10"/>
      <c r="AB10" s="10"/>
    </row>
    <row r="11" spans="1:28" ht="18.75" customHeight="1" x14ac:dyDescent="0.25">
      <c r="A11" s="1"/>
      <c r="B11" s="1"/>
      <c r="C11" s="1"/>
      <c r="D11" s="2"/>
      <c r="E11" s="1"/>
      <c r="F11" s="1"/>
      <c r="G11" s="1"/>
      <c r="H11" s="1"/>
      <c r="I11" s="112" t="s">
        <v>1</v>
      </c>
      <c r="J11" s="1"/>
      <c r="K11" s="3"/>
      <c r="L11" s="3"/>
      <c r="M11" s="103" t="s">
        <v>2</v>
      </c>
      <c r="N11" s="105"/>
      <c r="O11" s="115" t="s">
        <v>3</v>
      </c>
      <c r="P11" s="117" t="s">
        <v>145</v>
      </c>
      <c r="Q11" s="118"/>
      <c r="R11" s="110"/>
      <c r="S11" s="1"/>
      <c r="T11" s="103" t="s">
        <v>4</v>
      </c>
      <c r="U11" s="104"/>
      <c r="V11" s="104"/>
      <c r="W11" s="104"/>
      <c r="X11" s="105"/>
      <c r="Y11" s="4"/>
      <c r="Z11" s="4"/>
      <c r="AA11" s="4"/>
      <c r="AB11" s="4"/>
    </row>
    <row r="12" spans="1:28" ht="62.25" customHeight="1" x14ac:dyDescent="0.25">
      <c r="A12" s="5"/>
      <c r="B12" s="5"/>
      <c r="C12" s="5"/>
      <c r="D12" s="6"/>
      <c r="E12" s="5"/>
      <c r="F12" s="5"/>
      <c r="G12" s="5"/>
      <c r="H12" s="5"/>
      <c r="I12" s="113"/>
      <c r="J12" s="5"/>
      <c r="K12" s="7"/>
      <c r="L12" s="7"/>
      <c r="M12" s="106"/>
      <c r="N12" s="108"/>
      <c r="O12" s="116"/>
      <c r="P12" s="109" t="s">
        <v>5</v>
      </c>
      <c r="Q12" s="110"/>
      <c r="R12" s="8" t="s">
        <v>6</v>
      </c>
      <c r="S12" s="9"/>
      <c r="T12" s="106"/>
      <c r="U12" s="107"/>
      <c r="V12" s="107"/>
      <c r="W12" s="107"/>
      <c r="X12" s="108"/>
      <c r="Y12" s="4"/>
      <c r="Z12" s="4"/>
      <c r="AA12" s="4"/>
      <c r="AB12" s="4"/>
    </row>
    <row r="13" spans="1:28" ht="39.75" customHeight="1" x14ac:dyDescent="0.25">
      <c r="A13" s="1" t="s">
        <v>7</v>
      </c>
      <c r="B13" s="1" t="s">
        <v>8</v>
      </c>
      <c r="C13" s="1" t="s">
        <v>10</v>
      </c>
      <c r="D13" s="1" t="s">
        <v>9</v>
      </c>
      <c r="E13" s="8" t="s">
        <v>11</v>
      </c>
      <c r="F13" s="8" t="s">
        <v>12</v>
      </c>
      <c r="G13" s="8" t="s">
        <v>13</v>
      </c>
      <c r="H13" s="8" t="s">
        <v>14</v>
      </c>
      <c r="I13" s="114"/>
      <c r="J13" s="8" t="s">
        <v>15</v>
      </c>
      <c r="K13" s="8" t="s">
        <v>16</v>
      </c>
      <c r="L13" s="8" t="s">
        <v>17</v>
      </c>
      <c r="M13" s="8" t="s">
        <v>18</v>
      </c>
      <c r="N13" s="100" t="s">
        <v>19</v>
      </c>
      <c r="O13" s="97" t="s">
        <v>146</v>
      </c>
      <c r="P13" s="8" t="s">
        <v>20</v>
      </c>
      <c r="Q13" s="100" t="s">
        <v>21</v>
      </c>
      <c r="R13" s="8" t="s">
        <v>22</v>
      </c>
      <c r="S13" s="8" t="s">
        <v>23</v>
      </c>
      <c r="T13" s="8" t="s">
        <v>24</v>
      </c>
      <c r="U13" s="8" t="s">
        <v>25</v>
      </c>
      <c r="V13" s="8" t="s">
        <v>26</v>
      </c>
      <c r="W13" s="8" t="s">
        <v>27</v>
      </c>
      <c r="X13" s="8" t="s">
        <v>28</v>
      </c>
      <c r="Y13" s="4"/>
      <c r="Z13" s="4"/>
      <c r="AA13" s="4"/>
      <c r="AB13" s="4"/>
    </row>
    <row r="14" spans="1:28" s="31" customFormat="1" ht="75" customHeight="1" x14ac:dyDescent="0.25">
      <c r="A14" s="21">
        <v>1</v>
      </c>
      <c r="B14" s="18" t="s">
        <v>35</v>
      </c>
      <c r="C14" s="19" t="s">
        <v>37</v>
      </c>
      <c r="D14" s="18" t="s">
        <v>36</v>
      </c>
      <c r="E14" s="20" t="s">
        <v>32</v>
      </c>
      <c r="F14" s="17">
        <v>45566</v>
      </c>
      <c r="G14" s="17">
        <v>45748</v>
      </c>
      <c r="H14" s="32">
        <v>50000</v>
      </c>
      <c r="I14" s="22">
        <v>1854</v>
      </c>
      <c r="J14" s="55">
        <v>25</v>
      </c>
      <c r="K14" s="56">
        <v>0</v>
      </c>
      <c r="L14" s="25">
        <v>0</v>
      </c>
      <c r="M14" s="26">
        <f t="shared" ref="M14:M60" si="0">H14*2.87%</f>
        <v>1435</v>
      </c>
      <c r="N14" s="27">
        <f t="shared" ref="N14:N26" si="1">H14*7.1%</f>
        <v>3549.9999999999995</v>
      </c>
      <c r="O14" s="27">
        <f>H14*1.2%</f>
        <v>600</v>
      </c>
      <c r="P14" s="27">
        <f t="shared" ref="P14:P59" si="2">H14*3.04%</f>
        <v>1520</v>
      </c>
      <c r="Q14" s="22">
        <f t="shared" ref="Q14:Q60" si="3">H14*7.09%</f>
        <v>3545.0000000000005</v>
      </c>
      <c r="R14" s="27">
        <v>0</v>
      </c>
      <c r="S14" s="26">
        <f t="shared" ref="S14:S59" si="4">M14+P14</f>
        <v>2955</v>
      </c>
      <c r="T14" s="27">
        <f t="shared" ref="T14:T60" si="5">J14+M14+P14+I14+R14+L14</f>
        <v>4834</v>
      </c>
      <c r="U14" s="27">
        <f t="shared" ref="U14:U59" si="6">N14+O14+Q14</f>
        <v>7695</v>
      </c>
      <c r="V14" s="27">
        <f t="shared" ref="V14:V60" si="7">H14-T14</f>
        <v>45166</v>
      </c>
      <c r="W14" s="21" t="s">
        <v>33</v>
      </c>
      <c r="X14" s="57" t="s">
        <v>34</v>
      </c>
      <c r="Y14" s="30"/>
      <c r="Z14" s="30"/>
      <c r="AA14" s="30"/>
      <c r="AB14" s="30"/>
    </row>
    <row r="15" spans="1:28" s="31" customFormat="1" ht="75" customHeight="1" x14ac:dyDescent="0.25">
      <c r="A15" s="21">
        <v>2</v>
      </c>
      <c r="B15" s="18" t="s">
        <v>38</v>
      </c>
      <c r="C15" s="19" t="s">
        <v>40</v>
      </c>
      <c r="D15" s="33" t="s">
        <v>39</v>
      </c>
      <c r="E15" s="20" t="s">
        <v>32</v>
      </c>
      <c r="F15" s="17">
        <v>45658</v>
      </c>
      <c r="G15" s="17">
        <v>45839</v>
      </c>
      <c r="H15" s="34">
        <v>46000</v>
      </c>
      <c r="I15" s="22">
        <v>1289.46</v>
      </c>
      <c r="J15" s="23">
        <v>25</v>
      </c>
      <c r="K15" s="24">
        <v>0</v>
      </c>
      <c r="L15" s="25">
        <v>0</v>
      </c>
      <c r="M15" s="26">
        <f t="shared" si="0"/>
        <v>1320.2</v>
      </c>
      <c r="N15" s="27">
        <f t="shared" si="1"/>
        <v>3265.9999999999995</v>
      </c>
      <c r="O15" s="27">
        <v>552</v>
      </c>
      <c r="P15" s="27">
        <f t="shared" si="2"/>
        <v>1398.4</v>
      </c>
      <c r="Q15" s="22">
        <f t="shared" si="3"/>
        <v>3261.4</v>
      </c>
      <c r="R15" s="28">
        <v>0</v>
      </c>
      <c r="S15" s="26">
        <f t="shared" si="4"/>
        <v>2718.6000000000004</v>
      </c>
      <c r="T15" s="27">
        <f t="shared" si="5"/>
        <v>4033.0600000000004</v>
      </c>
      <c r="U15" s="27">
        <f t="shared" si="6"/>
        <v>7079.4</v>
      </c>
      <c r="V15" s="27">
        <f t="shared" si="7"/>
        <v>41966.94</v>
      </c>
      <c r="W15" s="29" t="s">
        <v>33</v>
      </c>
      <c r="X15" s="21" t="s">
        <v>34</v>
      </c>
      <c r="Y15" s="30"/>
      <c r="Z15" s="30"/>
      <c r="AA15" s="30"/>
      <c r="AB15" s="30"/>
    </row>
    <row r="16" spans="1:28" s="31" customFormat="1" ht="75" customHeight="1" x14ac:dyDescent="0.25">
      <c r="A16" s="21">
        <v>3</v>
      </c>
      <c r="B16" s="18" t="s">
        <v>29</v>
      </c>
      <c r="C16" s="19" t="s">
        <v>31</v>
      </c>
      <c r="D16" s="18" t="s">
        <v>141</v>
      </c>
      <c r="E16" s="20" t="s">
        <v>32</v>
      </c>
      <c r="F16" s="17">
        <v>45566</v>
      </c>
      <c r="G16" s="17">
        <v>45748</v>
      </c>
      <c r="H16" s="34">
        <v>30000</v>
      </c>
      <c r="I16" s="22">
        <v>0</v>
      </c>
      <c r="J16" s="23">
        <v>25</v>
      </c>
      <c r="K16" s="24">
        <v>0</v>
      </c>
      <c r="L16" s="25">
        <v>0</v>
      </c>
      <c r="M16" s="26">
        <f t="shared" si="0"/>
        <v>861</v>
      </c>
      <c r="N16" s="27">
        <f t="shared" si="1"/>
        <v>2130</v>
      </c>
      <c r="O16" s="27">
        <v>360</v>
      </c>
      <c r="P16" s="27">
        <f t="shared" si="2"/>
        <v>912</v>
      </c>
      <c r="Q16" s="22">
        <f t="shared" si="3"/>
        <v>2127</v>
      </c>
      <c r="R16" s="28">
        <v>786</v>
      </c>
      <c r="S16" s="26">
        <f t="shared" si="4"/>
        <v>1773</v>
      </c>
      <c r="T16" s="27">
        <f t="shared" si="5"/>
        <v>2584</v>
      </c>
      <c r="U16" s="27">
        <f t="shared" si="6"/>
        <v>4617</v>
      </c>
      <c r="V16" s="27">
        <f t="shared" si="7"/>
        <v>27416</v>
      </c>
      <c r="W16" s="29" t="s">
        <v>33</v>
      </c>
      <c r="X16" s="21" t="s">
        <v>34</v>
      </c>
      <c r="Y16" s="30"/>
      <c r="Z16" s="30"/>
      <c r="AA16" s="30"/>
      <c r="AB16" s="30"/>
    </row>
    <row r="17" spans="1:28" s="31" customFormat="1" ht="75" customHeight="1" x14ac:dyDescent="0.25">
      <c r="A17" s="21">
        <v>4</v>
      </c>
      <c r="B17" s="18" t="s">
        <v>41</v>
      </c>
      <c r="C17" s="19" t="s">
        <v>43</v>
      </c>
      <c r="D17" s="18" t="s">
        <v>42</v>
      </c>
      <c r="E17" s="20" t="s">
        <v>32</v>
      </c>
      <c r="F17" s="17">
        <v>45597</v>
      </c>
      <c r="G17" s="17">
        <v>45778</v>
      </c>
      <c r="H17" s="34">
        <v>45000</v>
      </c>
      <c r="I17" s="22">
        <v>1148.33</v>
      </c>
      <c r="J17" s="23">
        <v>25</v>
      </c>
      <c r="K17" s="24">
        <v>0</v>
      </c>
      <c r="L17" s="25">
        <v>0</v>
      </c>
      <c r="M17" s="26">
        <f t="shared" si="0"/>
        <v>1291.5</v>
      </c>
      <c r="N17" s="27">
        <f t="shared" si="1"/>
        <v>3194.9999999999995</v>
      </c>
      <c r="O17" s="27">
        <v>540</v>
      </c>
      <c r="P17" s="27">
        <f t="shared" si="2"/>
        <v>1368</v>
      </c>
      <c r="Q17" s="22">
        <f t="shared" si="3"/>
        <v>3190.5</v>
      </c>
      <c r="R17" s="23">
        <v>0</v>
      </c>
      <c r="S17" s="26">
        <f t="shared" si="4"/>
        <v>2659.5</v>
      </c>
      <c r="T17" s="27">
        <f t="shared" si="5"/>
        <v>3832.83</v>
      </c>
      <c r="U17" s="27">
        <f t="shared" si="6"/>
        <v>6925.5</v>
      </c>
      <c r="V17" s="27">
        <f t="shared" si="7"/>
        <v>41167.17</v>
      </c>
      <c r="W17" s="29" t="s">
        <v>33</v>
      </c>
      <c r="X17" s="57" t="s">
        <v>34</v>
      </c>
      <c r="Y17" s="30"/>
      <c r="Z17" s="30"/>
      <c r="AA17" s="30"/>
      <c r="AB17" s="30"/>
    </row>
    <row r="18" spans="1:28" s="31" customFormat="1" ht="75" customHeight="1" x14ac:dyDescent="0.25">
      <c r="A18" s="21">
        <v>5</v>
      </c>
      <c r="B18" s="18" t="s">
        <v>44</v>
      </c>
      <c r="C18" s="19" t="s">
        <v>46</v>
      </c>
      <c r="D18" s="18" t="s">
        <v>45</v>
      </c>
      <c r="E18" s="20" t="s">
        <v>32</v>
      </c>
      <c r="F18" s="17">
        <v>45658</v>
      </c>
      <c r="G18" s="17">
        <v>45839</v>
      </c>
      <c r="H18" s="34">
        <v>50000</v>
      </c>
      <c r="I18" s="22">
        <v>1854</v>
      </c>
      <c r="J18" s="23">
        <v>25</v>
      </c>
      <c r="K18" s="24">
        <v>0</v>
      </c>
      <c r="L18" s="25">
        <v>0</v>
      </c>
      <c r="M18" s="26">
        <f t="shared" si="0"/>
        <v>1435</v>
      </c>
      <c r="N18" s="27">
        <f t="shared" si="1"/>
        <v>3549.9999999999995</v>
      </c>
      <c r="O18" s="27">
        <f>H18*1.2%</f>
        <v>600</v>
      </c>
      <c r="P18" s="27">
        <f t="shared" si="2"/>
        <v>1520</v>
      </c>
      <c r="Q18" s="22">
        <f t="shared" si="3"/>
        <v>3545.0000000000005</v>
      </c>
      <c r="R18" s="28">
        <v>0</v>
      </c>
      <c r="S18" s="26">
        <f t="shared" si="4"/>
        <v>2955</v>
      </c>
      <c r="T18" s="27">
        <f t="shared" si="5"/>
        <v>4834</v>
      </c>
      <c r="U18" s="27">
        <f t="shared" si="6"/>
        <v>7695</v>
      </c>
      <c r="V18" s="27">
        <f t="shared" si="7"/>
        <v>45166</v>
      </c>
      <c r="W18" s="29" t="s">
        <v>33</v>
      </c>
      <c r="X18" s="57" t="s">
        <v>34</v>
      </c>
      <c r="Y18" s="30"/>
      <c r="Z18" s="30"/>
      <c r="AA18" s="30"/>
      <c r="AB18" s="30"/>
    </row>
    <row r="19" spans="1:28" s="31" customFormat="1" ht="75" customHeight="1" x14ac:dyDescent="0.25">
      <c r="A19" s="21">
        <v>6</v>
      </c>
      <c r="B19" s="18" t="s">
        <v>47</v>
      </c>
      <c r="C19" s="19" t="s">
        <v>48</v>
      </c>
      <c r="D19" s="18" t="s">
        <v>45</v>
      </c>
      <c r="E19" s="20" t="s">
        <v>32</v>
      </c>
      <c r="F19" s="17">
        <v>45566</v>
      </c>
      <c r="G19" s="17">
        <v>45748</v>
      </c>
      <c r="H19" s="34">
        <v>90000</v>
      </c>
      <c r="I19" s="22">
        <v>9753.1200000000008</v>
      </c>
      <c r="J19" s="23">
        <v>25</v>
      </c>
      <c r="K19" s="24">
        <v>0</v>
      </c>
      <c r="L19" s="25">
        <v>0</v>
      </c>
      <c r="M19" s="26">
        <f t="shared" si="0"/>
        <v>2583</v>
      </c>
      <c r="N19" s="27">
        <f t="shared" si="1"/>
        <v>6389.9999999999991</v>
      </c>
      <c r="O19" s="27">
        <v>1040.3900000000001</v>
      </c>
      <c r="P19" s="27">
        <f t="shared" si="2"/>
        <v>2736</v>
      </c>
      <c r="Q19" s="22">
        <f t="shared" si="3"/>
        <v>6381</v>
      </c>
      <c r="R19" s="23">
        <v>0</v>
      </c>
      <c r="S19" s="26">
        <f t="shared" si="4"/>
        <v>5319</v>
      </c>
      <c r="T19" s="27">
        <f t="shared" si="5"/>
        <v>15097.12</v>
      </c>
      <c r="U19" s="27">
        <f t="shared" si="6"/>
        <v>13811.39</v>
      </c>
      <c r="V19" s="27">
        <f t="shared" si="7"/>
        <v>74902.880000000005</v>
      </c>
      <c r="W19" s="29" t="s">
        <v>49</v>
      </c>
      <c r="X19" s="57" t="s">
        <v>34</v>
      </c>
      <c r="Y19" s="30"/>
      <c r="Z19" s="30"/>
      <c r="AA19" s="30"/>
      <c r="AB19" s="30"/>
    </row>
    <row r="20" spans="1:28" s="31" customFormat="1" ht="75" customHeight="1" x14ac:dyDescent="0.25">
      <c r="A20" s="21">
        <v>7</v>
      </c>
      <c r="B20" s="18" t="s">
        <v>50</v>
      </c>
      <c r="C20" s="19" t="s">
        <v>127</v>
      </c>
      <c r="D20" s="18" t="s">
        <v>51</v>
      </c>
      <c r="E20" s="20" t="s">
        <v>32</v>
      </c>
      <c r="F20" s="17">
        <v>45597</v>
      </c>
      <c r="G20" s="17">
        <v>45778</v>
      </c>
      <c r="H20" s="34">
        <v>45000</v>
      </c>
      <c r="I20" s="22">
        <v>1148.33</v>
      </c>
      <c r="J20" s="23">
        <v>25</v>
      </c>
      <c r="K20" s="24">
        <v>0</v>
      </c>
      <c r="L20" s="25">
        <v>8655.0499999999993</v>
      </c>
      <c r="M20" s="26">
        <f t="shared" si="0"/>
        <v>1291.5</v>
      </c>
      <c r="N20" s="27">
        <f t="shared" si="1"/>
        <v>3194.9999999999995</v>
      </c>
      <c r="O20" s="27">
        <v>540</v>
      </c>
      <c r="P20" s="27">
        <f t="shared" si="2"/>
        <v>1368</v>
      </c>
      <c r="Q20" s="22">
        <f t="shared" si="3"/>
        <v>3190.5</v>
      </c>
      <c r="R20" s="28">
        <v>0</v>
      </c>
      <c r="S20" s="26">
        <f t="shared" si="4"/>
        <v>2659.5</v>
      </c>
      <c r="T20" s="27">
        <f t="shared" si="5"/>
        <v>12487.88</v>
      </c>
      <c r="U20" s="27">
        <f t="shared" si="6"/>
        <v>6925.5</v>
      </c>
      <c r="V20" s="27">
        <f t="shared" si="7"/>
        <v>32512.120000000003</v>
      </c>
      <c r="W20" s="29" t="s">
        <v>49</v>
      </c>
      <c r="X20" s="21" t="s">
        <v>34</v>
      </c>
      <c r="Y20" s="30"/>
      <c r="Z20" s="30"/>
      <c r="AA20" s="30"/>
      <c r="AB20" s="30"/>
    </row>
    <row r="21" spans="1:28" s="31" customFormat="1" ht="75" customHeight="1" x14ac:dyDescent="0.25">
      <c r="A21" s="21">
        <v>8</v>
      </c>
      <c r="B21" s="35" t="s">
        <v>135</v>
      </c>
      <c r="C21" s="19" t="s">
        <v>137</v>
      </c>
      <c r="D21" s="18" t="s">
        <v>136</v>
      </c>
      <c r="E21" s="36" t="s">
        <v>32</v>
      </c>
      <c r="F21" s="17">
        <v>45627</v>
      </c>
      <c r="G21" s="17">
        <v>45809</v>
      </c>
      <c r="H21" s="37">
        <v>50000</v>
      </c>
      <c r="I21" s="22">
        <v>1854</v>
      </c>
      <c r="J21" s="58">
        <v>25</v>
      </c>
      <c r="K21" s="59">
        <v>0</v>
      </c>
      <c r="L21" s="25">
        <v>0</v>
      </c>
      <c r="M21" s="26">
        <f t="shared" si="0"/>
        <v>1435</v>
      </c>
      <c r="N21" s="27">
        <f t="shared" si="1"/>
        <v>3549.9999999999995</v>
      </c>
      <c r="O21" s="27">
        <f>H21*1.2%</f>
        <v>600</v>
      </c>
      <c r="P21" s="27">
        <f t="shared" si="2"/>
        <v>1520</v>
      </c>
      <c r="Q21" s="22">
        <f t="shared" si="3"/>
        <v>3545.0000000000005</v>
      </c>
      <c r="R21" s="60">
        <v>0</v>
      </c>
      <c r="S21" s="26">
        <f t="shared" si="4"/>
        <v>2955</v>
      </c>
      <c r="T21" s="27">
        <f t="shared" si="5"/>
        <v>4834</v>
      </c>
      <c r="U21" s="27">
        <f t="shared" si="6"/>
        <v>7695</v>
      </c>
      <c r="V21" s="27">
        <f t="shared" si="7"/>
        <v>45166</v>
      </c>
      <c r="W21" s="21" t="s">
        <v>33</v>
      </c>
      <c r="X21" s="57" t="s">
        <v>34</v>
      </c>
      <c r="Y21" s="30"/>
      <c r="Z21" s="30"/>
      <c r="AA21" s="30"/>
      <c r="AB21" s="30"/>
    </row>
    <row r="22" spans="1:28" s="31" customFormat="1" ht="75" customHeight="1" x14ac:dyDescent="0.25">
      <c r="A22" s="21">
        <v>9</v>
      </c>
      <c r="B22" s="18" t="s">
        <v>52</v>
      </c>
      <c r="C22" s="19" t="s">
        <v>54</v>
      </c>
      <c r="D22" s="33" t="s">
        <v>53</v>
      </c>
      <c r="E22" s="20" t="s">
        <v>32</v>
      </c>
      <c r="F22" s="17">
        <v>45597</v>
      </c>
      <c r="G22" s="17">
        <v>45778</v>
      </c>
      <c r="H22" s="32">
        <v>46000</v>
      </c>
      <c r="I22" s="22">
        <v>1289.46</v>
      </c>
      <c r="J22" s="55">
        <v>25</v>
      </c>
      <c r="K22" s="24">
        <v>0</v>
      </c>
      <c r="L22" s="25">
        <v>0</v>
      </c>
      <c r="M22" s="26">
        <f t="shared" si="0"/>
        <v>1320.2</v>
      </c>
      <c r="N22" s="27">
        <f t="shared" si="1"/>
        <v>3265.9999999999995</v>
      </c>
      <c r="O22" s="27">
        <v>552</v>
      </c>
      <c r="P22" s="27">
        <f t="shared" si="2"/>
        <v>1398.4</v>
      </c>
      <c r="Q22" s="22">
        <f t="shared" si="3"/>
        <v>3261.4</v>
      </c>
      <c r="R22" s="27">
        <v>0</v>
      </c>
      <c r="S22" s="26">
        <f t="shared" si="4"/>
        <v>2718.6000000000004</v>
      </c>
      <c r="T22" s="27">
        <f t="shared" si="5"/>
        <v>4033.0600000000004</v>
      </c>
      <c r="U22" s="27">
        <f t="shared" si="6"/>
        <v>7079.4</v>
      </c>
      <c r="V22" s="27">
        <f t="shared" si="7"/>
        <v>41966.94</v>
      </c>
      <c r="W22" s="21" t="s">
        <v>33</v>
      </c>
      <c r="X22" s="21" t="s">
        <v>34</v>
      </c>
      <c r="Y22" s="30"/>
      <c r="Z22" s="30"/>
      <c r="AA22" s="30"/>
      <c r="AB22" s="30"/>
    </row>
    <row r="23" spans="1:28" s="31" customFormat="1" ht="75" customHeight="1" x14ac:dyDescent="0.25">
      <c r="A23" s="21">
        <v>10</v>
      </c>
      <c r="B23" s="18" t="s">
        <v>55</v>
      </c>
      <c r="C23" s="39" t="s">
        <v>57</v>
      </c>
      <c r="D23" s="18" t="s">
        <v>56</v>
      </c>
      <c r="E23" s="20" t="s">
        <v>32</v>
      </c>
      <c r="F23" s="17">
        <v>45627</v>
      </c>
      <c r="G23" s="17">
        <v>45809</v>
      </c>
      <c r="H23" s="40">
        <v>75000</v>
      </c>
      <c r="I23" s="22">
        <v>6309.38</v>
      </c>
      <c r="J23" s="55">
        <v>25</v>
      </c>
      <c r="K23" s="24">
        <v>0</v>
      </c>
      <c r="L23" s="25">
        <v>1000</v>
      </c>
      <c r="M23" s="26">
        <f t="shared" si="0"/>
        <v>2152.5</v>
      </c>
      <c r="N23" s="55">
        <f t="shared" si="1"/>
        <v>5324.9999999999991</v>
      </c>
      <c r="O23" s="55">
        <v>900</v>
      </c>
      <c r="P23" s="27">
        <f t="shared" si="2"/>
        <v>2280</v>
      </c>
      <c r="Q23" s="22">
        <f t="shared" si="3"/>
        <v>5317.5</v>
      </c>
      <c r="R23" s="27">
        <v>0</v>
      </c>
      <c r="S23" s="26">
        <f t="shared" si="4"/>
        <v>4432.5</v>
      </c>
      <c r="T23" s="27">
        <f t="shared" si="5"/>
        <v>11766.880000000001</v>
      </c>
      <c r="U23" s="27">
        <f t="shared" si="6"/>
        <v>11542.5</v>
      </c>
      <c r="V23" s="27">
        <f t="shared" si="7"/>
        <v>63233.119999999995</v>
      </c>
      <c r="W23" s="21" t="s">
        <v>33</v>
      </c>
      <c r="X23" s="57" t="s">
        <v>34</v>
      </c>
      <c r="Y23" s="30"/>
      <c r="Z23" s="30"/>
      <c r="AA23" s="30"/>
      <c r="AB23" s="30"/>
    </row>
    <row r="24" spans="1:28" s="31" customFormat="1" ht="75" customHeight="1" x14ac:dyDescent="0.25">
      <c r="A24" s="21">
        <v>11</v>
      </c>
      <c r="B24" s="18" t="s">
        <v>59</v>
      </c>
      <c r="C24" s="19" t="s">
        <v>61</v>
      </c>
      <c r="D24" s="18" t="s">
        <v>60</v>
      </c>
      <c r="E24" s="20" t="s">
        <v>32</v>
      </c>
      <c r="F24" s="17">
        <v>45597</v>
      </c>
      <c r="G24" s="17">
        <v>45778</v>
      </c>
      <c r="H24" s="32">
        <v>90000</v>
      </c>
      <c r="I24" s="22">
        <v>9753.1200000000008</v>
      </c>
      <c r="J24" s="55">
        <v>25</v>
      </c>
      <c r="K24" s="24">
        <v>0</v>
      </c>
      <c r="L24" s="25">
        <v>0</v>
      </c>
      <c r="M24" s="26">
        <f t="shared" si="0"/>
        <v>2583</v>
      </c>
      <c r="N24" s="27">
        <f t="shared" si="1"/>
        <v>6389.9999999999991</v>
      </c>
      <c r="O24" s="27">
        <v>1040.3900000000001</v>
      </c>
      <c r="P24" s="27">
        <f t="shared" si="2"/>
        <v>2736</v>
      </c>
      <c r="Q24" s="22">
        <f t="shared" si="3"/>
        <v>6381</v>
      </c>
      <c r="R24" s="55">
        <v>0</v>
      </c>
      <c r="S24" s="26">
        <f t="shared" si="4"/>
        <v>5319</v>
      </c>
      <c r="T24" s="27">
        <f t="shared" si="5"/>
        <v>15097.12</v>
      </c>
      <c r="U24" s="27">
        <f t="shared" si="6"/>
        <v>13811.39</v>
      </c>
      <c r="V24" s="27">
        <f t="shared" si="7"/>
        <v>74902.880000000005</v>
      </c>
      <c r="W24" s="21" t="s">
        <v>49</v>
      </c>
      <c r="X24" s="57" t="s">
        <v>34</v>
      </c>
      <c r="Y24" s="30"/>
      <c r="Z24" s="30"/>
      <c r="AA24" s="30"/>
      <c r="AB24" s="30"/>
    </row>
    <row r="25" spans="1:28" s="31" customFormat="1" ht="75" customHeight="1" x14ac:dyDescent="0.25">
      <c r="A25" s="21">
        <v>12</v>
      </c>
      <c r="B25" s="38" t="s">
        <v>138</v>
      </c>
      <c r="C25" s="19" t="s">
        <v>40</v>
      </c>
      <c r="D25" s="18" t="s">
        <v>39</v>
      </c>
      <c r="E25" s="20" t="s">
        <v>32</v>
      </c>
      <c r="F25" s="17">
        <v>45627</v>
      </c>
      <c r="G25" s="17">
        <v>45809</v>
      </c>
      <c r="H25" s="32">
        <v>70000</v>
      </c>
      <c r="I25" s="22">
        <v>5368.48</v>
      </c>
      <c r="J25" s="55">
        <v>25</v>
      </c>
      <c r="K25" s="62">
        <v>0</v>
      </c>
      <c r="L25" s="25">
        <v>0</v>
      </c>
      <c r="M25" s="26">
        <f t="shared" si="0"/>
        <v>2009</v>
      </c>
      <c r="N25" s="27">
        <f t="shared" si="1"/>
        <v>4970</v>
      </c>
      <c r="O25" s="55">
        <v>840</v>
      </c>
      <c r="P25" s="27">
        <f t="shared" si="2"/>
        <v>2128</v>
      </c>
      <c r="Q25" s="22">
        <f t="shared" si="3"/>
        <v>4963</v>
      </c>
      <c r="R25" s="55">
        <v>0</v>
      </c>
      <c r="S25" s="26">
        <f t="shared" si="4"/>
        <v>4137</v>
      </c>
      <c r="T25" s="27">
        <f t="shared" si="5"/>
        <v>9530.48</v>
      </c>
      <c r="U25" s="27">
        <f t="shared" si="6"/>
        <v>10773</v>
      </c>
      <c r="V25" s="27">
        <f t="shared" si="7"/>
        <v>60469.520000000004</v>
      </c>
      <c r="W25" s="21" t="s">
        <v>33</v>
      </c>
      <c r="X25" s="57" t="s">
        <v>34</v>
      </c>
      <c r="Y25" s="30"/>
      <c r="Z25" s="30"/>
      <c r="AA25" s="30"/>
      <c r="AB25" s="30"/>
    </row>
    <row r="26" spans="1:28" s="31" customFormat="1" ht="75" customHeight="1" x14ac:dyDescent="0.25">
      <c r="A26" s="21">
        <v>13</v>
      </c>
      <c r="B26" s="18" t="s">
        <v>62</v>
      </c>
      <c r="C26" s="41" t="s">
        <v>154</v>
      </c>
      <c r="D26" s="18" t="s">
        <v>74</v>
      </c>
      <c r="E26" s="20" t="s">
        <v>32</v>
      </c>
      <c r="F26" s="17">
        <v>45597</v>
      </c>
      <c r="G26" s="17">
        <v>45778</v>
      </c>
      <c r="H26" s="53">
        <v>120000</v>
      </c>
      <c r="I26" s="22">
        <v>16809.87</v>
      </c>
      <c r="J26" s="78">
        <v>25</v>
      </c>
      <c r="K26" s="62">
        <v>0</v>
      </c>
      <c r="L26" s="25">
        <v>0</v>
      </c>
      <c r="M26" s="26">
        <f t="shared" si="0"/>
        <v>3444</v>
      </c>
      <c r="N26" s="27">
        <f t="shared" si="1"/>
        <v>8520</v>
      </c>
      <c r="O26" s="78">
        <v>1040.3900000000001</v>
      </c>
      <c r="P26" s="27">
        <f t="shared" si="2"/>
        <v>3648</v>
      </c>
      <c r="Q26" s="22">
        <f t="shared" si="3"/>
        <v>8508</v>
      </c>
      <c r="R26" s="78">
        <v>0</v>
      </c>
      <c r="S26" s="26">
        <f t="shared" si="4"/>
        <v>7092</v>
      </c>
      <c r="T26" s="27">
        <f t="shared" si="5"/>
        <v>23926.87</v>
      </c>
      <c r="U26" s="27">
        <f t="shared" si="6"/>
        <v>18068.39</v>
      </c>
      <c r="V26" s="27">
        <f t="shared" si="7"/>
        <v>96073.13</v>
      </c>
      <c r="W26" s="21" t="s">
        <v>33</v>
      </c>
      <c r="X26" s="63" t="s">
        <v>34</v>
      </c>
      <c r="Y26" s="30"/>
      <c r="Z26" s="30"/>
      <c r="AA26" s="30"/>
      <c r="AB26" s="30"/>
    </row>
    <row r="27" spans="1:28" s="31" customFormat="1" ht="75" customHeight="1" x14ac:dyDescent="0.25">
      <c r="A27" s="21">
        <v>15</v>
      </c>
      <c r="B27" s="18" t="s">
        <v>63</v>
      </c>
      <c r="C27" s="42" t="s">
        <v>147</v>
      </c>
      <c r="D27" s="43" t="s">
        <v>64</v>
      </c>
      <c r="E27" s="20" t="s">
        <v>32</v>
      </c>
      <c r="F27" s="17">
        <v>45717</v>
      </c>
      <c r="G27" s="17">
        <v>45870</v>
      </c>
      <c r="H27" s="32">
        <v>50000</v>
      </c>
      <c r="I27" s="22">
        <v>1854</v>
      </c>
      <c r="J27" s="55">
        <v>25</v>
      </c>
      <c r="K27" s="56">
        <v>0</v>
      </c>
      <c r="L27" s="25">
        <v>0</v>
      </c>
      <c r="M27" s="26">
        <f t="shared" si="0"/>
        <v>1435</v>
      </c>
      <c r="N27" s="27">
        <v>3549.9999999999995</v>
      </c>
      <c r="O27" s="27">
        <f>H27*1.2%</f>
        <v>600</v>
      </c>
      <c r="P27" s="27">
        <f t="shared" si="2"/>
        <v>1520</v>
      </c>
      <c r="Q27" s="22">
        <f t="shared" si="3"/>
        <v>3545.0000000000005</v>
      </c>
      <c r="R27" s="27">
        <v>0</v>
      </c>
      <c r="S27" s="26">
        <f t="shared" si="4"/>
        <v>2955</v>
      </c>
      <c r="T27" s="22">
        <f t="shared" si="5"/>
        <v>4834</v>
      </c>
      <c r="U27" s="60">
        <f t="shared" si="6"/>
        <v>7695</v>
      </c>
      <c r="V27" s="60">
        <f t="shared" si="7"/>
        <v>45166</v>
      </c>
      <c r="W27" s="64" t="s">
        <v>33</v>
      </c>
      <c r="X27" s="65" t="s">
        <v>34</v>
      </c>
      <c r="Y27" s="30"/>
      <c r="Z27" s="30"/>
      <c r="AA27" s="30"/>
      <c r="AB27" s="30"/>
    </row>
    <row r="28" spans="1:28" s="31" customFormat="1" ht="75" customHeight="1" x14ac:dyDescent="0.25">
      <c r="A28" s="21">
        <v>16</v>
      </c>
      <c r="B28" s="18" t="s">
        <v>65</v>
      </c>
      <c r="C28" s="19" t="s">
        <v>67</v>
      </c>
      <c r="D28" s="18" t="s">
        <v>66</v>
      </c>
      <c r="E28" s="20" t="s">
        <v>32</v>
      </c>
      <c r="F28" s="17">
        <v>45627</v>
      </c>
      <c r="G28" s="17">
        <v>45809</v>
      </c>
      <c r="H28" s="40">
        <v>75000</v>
      </c>
      <c r="I28" s="22">
        <v>6309.38</v>
      </c>
      <c r="J28" s="55">
        <v>25</v>
      </c>
      <c r="K28" s="24">
        <v>0</v>
      </c>
      <c r="L28" s="25">
        <v>3046</v>
      </c>
      <c r="M28" s="26">
        <f t="shared" si="0"/>
        <v>2152.5</v>
      </c>
      <c r="N28" s="55">
        <f t="shared" ref="N28:N60" si="8">H28*7.1%</f>
        <v>5324.9999999999991</v>
      </c>
      <c r="O28" s="55">
        <v>900</v>
      </c>
      <c r="P28" s="27">
        <f t="shared" si="2"/>
        <v>2280</v>
      </c>
      <c r="Q28" s="22">
        <f t="shared" si="3"/>
        <v>5317.5</v>
      </c>
      <c r="R28" s="27">
        <v>0</v>
      </c>
      <c r="S28" s="26">
        <f t="shared" si="4"/>
        <v>4432.5</v>
      </c>
      <c r="T28" s="27">
        <f t="shared" si="5"/>
        <v>13812.880000000001</v>
      </c>
      <c r="U28" s="66">
        <f t="shared" si="6"/>
        <v>11542.5</v>
      </c>
      <c r="V28" s="66">
        <f t="shared" si="7"/>
        <v>61187.119999999995</v>
      </c>
      <c r="W28" s="67" t="s">
        <v>49</v>
      </c>
      <c r="X28" s="68" t="s">
        <v>34</v>
      </c>
      <c r="Y28" s="30"/>
      <c r="Z28" s="30"/>
      <c r="AA28" s="30"/>
      <c r="AB28" s="30"/>
    </row>
    <row r="29" spans="1:28" s="31" customFormat="1" ht="75" customHeight="1" x14ac:dyDescent="0.25">
      <c r="A29" s="21">
        <v>17</v>
      </c>
      <c r="B29" s="18" t="s">
        <v>68</v>
      </c>
      <c r="C29" s="44" t="s">
        <v>43</v>
      </c>
      <c r="D29" s="33" t="s">
        <v>69</v>
      </c>
      <c r="E29" s="20" t="s">
        <v>32</v>
      </c>
      <c r="F29" s="17">
        <v>45717</v>
      </c>
      <c r="G29" s="17">
        <v>45870</v>
      </c>
      <c r="H29" s="32">
        <v>30000</v>
      </c>
      <c r="I29" s="22">
        <v>0</v>
      </c>
      <c r="J29" s="55">
        <v>25</v>
      </c>
      <c r="K29" s="24">
        <v>0</v>
      </c>
      <c r="L29" s="25">
        <v>800</v>
      </c>
      <c r="M29" s="26">
        <f t="shared" si="0"/>
        <v>861</v>
      </c>
      <c r="N29" s="27">
        <f t="shared" si="8"/>
        <v>2130</v>
      </c>
      <c r="O29" s="27">
        <v>360</v>
      </c>
      <c r="P29" s="27">
        <f t="shared" si="2"/>
        <v>912</v>
      </c>
      <c r="Q29" s="22">
        <f t="shared" si="3"/>
        <v>2127</v>
      </c>
      <c r="R29" s="27">
        <v>0</v>
      </c>
      <c r="S29" s="26">
        <f t="shared" si="4"/>
        <v>1773</v>
      </c>
      <c r="T29" s="27">
        <f t="shared" si="5"/>
        <v>2598</v>
      </c>
      <c r="U29" s="28">
        <f t="shared" si="6"/>
        <v>4617</v>
      </c>
      <c r="V29" s="28">
        <f t="shared" si="7"/>
        <v>27402</v>
      </c>
      <c r="W29" s="29" t="s">
        <v>49</v>
      </c>
      <c r="X29" s="63" t="s">
        <v>34</v>
      </c>
      <c r="Y29" s="30"/>
      <c r="Z29" s="30"/>
      <c r="AA29" s="30"/>
      <c r="AB29" s="30"/>
    </row>
    <row r="30" spans="1:28" s="31" customFormat="1" ht="75" customHeight="1" x14ac:dyDescent="0.25">
      <c r="A30" s="21">
        <v>18</v>
      </c>
      <c r="B30" s="48" t="s">
        <v>70</v>
      </c>
      <c r="C30" s="46" t="s">
        <v>72</v>
      </c>
      <c r="D30" s="47" t="s">
        <v>71</v>
      </c>
      <c r="E30" s="20" t="s">
        <v>32</v>
      </c>
      <c r="F30" s="17">
        <v>45627</v>
      </c>
      <c r="G30" s="17">
        <v>45809</v>
      </c>
      <c r="H30" s="37">
        <v>50000</v>
      </c>
      <c r="I30" s="22">
        <v>1854</v>
      </c>
      <c r="J30" s="27">
        <v>25</v>
      </c>
      <c r="K30" s="56">
        <v>0</v>
      </c>
      <c r="L30" s="25">
        <v>0</v>
      </c>
      <c r="M30" s="26">
        <f t="shared" si="0"/>
        <v>1435</v>
      </c>
      <c r="N30" s="27">
        <f t="shared" si="8"/>
        <v>3549.9999999999995</v>
      </c>
      <c r="O30" s="27">
        <f>H30*1.2%</f>
        <v>600</v>
      </c>
      <c r="P30" s="27">
        <f t="shared" si="2"/>
        <v>1520</v>
      </c>
      <c r="Q30" s="22">
        <f t="shared" si="3"/>
        <v>3545.0000000000005</v>
      </c>
      <c r="R30" s="27">
        <v>0</v>
      </c>
      <c r="S30" s="26">
        <f t="shared" si="4"/>
        <v>2955</v>
      </c>
      <c r="T30" s="22">
        <f t="shared" si="5"/>
        <v>4834</v>
      </c>
      <c r="U30" s="60">
        <f t="shared" si="6"/>
        <v>7695</v>
      </c>
      <c r="V30" s="60">
        <f t="shared" si="7"/>
        <v>45166</v>
      </c>
      <c r="W30" s="64" t="s">
        <v>49</v>
      </c>
      <c r="X30" s="65" t="s">
        <v>34</v>
      </c>
      <c r="Y30" s="30"/>
      <c r="Z30" s="30"/>
      <c r="AA30" s="30"/>
      <c r="AB30" s="30"/>
    </row>
    <row r="31" spans="1:28" s="31" customFormat="1" ht="75" customHeight="1" x14ac:dyDescent="0.25">
      <c r="A31" s="21">
        <v>19</v>
      </c>
      <c r="B31" s="48" t="s">
        <v>73</v>
      </c>
      <c r="C31" s="35" t="s">
        <v>31</v>
      </c>
      <c r="D31" s="49" t="s">
        <v>74</v>
      </c>
      <c r="E31" s="20" t="s">
        <v>32</v>
      </c>
      <c r="F31" s="17">
        <v>45597</v>
      </c>
      <c r="G31" s="17">
        <v>45778</v>
      </c>
      <c r="H31" s="37">
        <v>46000</v>
      </c>
      <c r="I31" s="22">
        <v>1289.46</v>
      </c>
      <c r="J31" s="55">
        <v>25</v>
      </c>
      <c r="K31" s="56">
        <v>0</v>
      </c>
      <c r="L31" s="25">
        <v>0</v>
      </c>
      <c r="M31" s="26">
        <f t="shared" si="0"/>
        <v>1320.2</v>
      </c>
      <c r="N31" s="27">
        <f t="shared" si="8"/>
        <v>3265.9999999999995</v>
      </c>
      <c r="O31" s="27">
        <f>H31*1.2%</f>
        <v>552</v>
      </c>
      <c r="P31" s="27">
        <f t="shared" si="2"/>
        <v>1398.4</v>
      </c>
      <c r="Q31" s="22">
        <v>3261.4</v>
      </c>
      <c r="R31" s="27">
        <v>0</v>
      </c>
      <c r="S31" s="26">
        <f t="shared" si="4"/>
        <v>2718.6000000000004</v>
      </c>
      <c r="T31" s="27">
        <f t="shared" si="5"/>
        <v>4033.0600000000004</v>
      </c>
      <c r="U31" s="66">
        <f t="shared" si="6"/>
        <v>7079.4</v>
      </c>
      <c r="V31" s="66">
        <f t="shared" si="7"/>
        <v>41966.94</v>
      </c>
      <c r="W31" s="67" t="s">
        <v>33</v>
      </c>
      <c r="X31" s="67" t="s">
        <v>34</v>
      </c>
      <c r="Y31" s="30"/>
      <c r="Z31" s="30"/>
      <c r="AA31" s="30"/>
      <c r="AB31" s="30"/>
    </row>
    <row r="32" spans="1:28" s="31" customFormat="1" ht="75" customHeight="1" x14ac:dyDescent="0.25">
      <c r="A32" s="21">
        <v>20</v>
      </c>
      <c r="B32" s="45" t="s">
        <v>75</v>
      </c>
      <c r="C32" s="35" t="s">
        <v>77</v>
      </c>
      <c r="D32" s="49" t="s">
        <v>76</v>
      </c>
      <c r="E32" s="20" t="s">
        <v>32</v>
      </c>
      <c r="F32" s="17">
        <v>45597</v>
      </c>
      <c r="G32" s="17">
        <v>45778</v>
      </c>
      <c r="H32" s="37">
        <v>40000</v>
      </c>
      <c r="I32" s="22">
        <v>442.65</v>
      </c>
      <c r="J32" s="27">
        <v>25</v>
      </c>
      <c r="K32" s="56">
        <v>0</v>
      </c>
      <c r="L32" s="25">
        <v>0</v>
      </c>
      <c r="M32" s="26">
        <f t="shared" si="0"/>
        <v>1148</v>
      </c>
      <c r="N32" s="27">
        <f t="shared" si="8"/>
        <v>2839.9999999999995</v>
      </c>
      <c r="O32" s="27">
        <f>H32*1.2%</f>
        <v>480</v>
      </c>
      <c r="P32" s="27">
        <f t="shared" si="2"/>
        <v>1216</v>
      </c>
      <c r="Q32" s="22">
        <f t="shared" si="3"/>
        <v>2836</v>
      </c>
      <c r="R32" s="27">
        <v>0</v>
      </c>
      <c r="S32" s="26">
        <f t="shared" si="4"/>
        <v>2364</v>
      </c>
      <c r="T32" s="27">
        <f t="shared" si="5"/>
        <v>2831.65</v>
      </c>
      <c r="U32" s="27">
        <f t="shared" si="6"/>
        <v>6156</v>
      </c>
      <c r="V32" s="27">
        <f t="shared" si="7"/>
        <v>37168.35</v>
      </c>
      <c r="W32" s="21" t="s">
        <v>33</v>
      </c>
      <c r="X32" s="57" t="s">
        <v>34</v>
      </c>
      <c r="Y32" s="30"/>
      <c r="Z32" s="30"/>
      <c r="AA32" s="30"/>
      <c r="AB32" s="30"/>
    </row>
    <row r="33" spans="1:28" s="31" customFormat="1" ht="75" customHeight="1" x14ac:dyDescent="0.25">
      <c r="A33" s="21">
        <v>21</v>
      </c>
      <c r="B33" s="38" t="s">
        <v>78</v>
      </c>
      <c r="C33" s="50" t="s">
        <v>80</v>
      </c>
      <c r="D33" s="18" t="s">
        <v>79</v>
      </c>
      <c r="E33" s="20" t="s">
        <v>32</v>
      </c>
      <c r="F33" s="17">
        <v>45627</v>
      </c>
      <c r="G33" s="17">
        <v>45809</v>
      </c>
      <c r="H33" s="51">
        <v>65000</v>
      </c>
      <c r="I33" s="22">
        <v>4427.58</v>
      </c>
      <c r="J33" s="28">
        <v>25</v>
      </c>
      <c r="K33" s="24">
        <v>0</v>
      </c>
      <c r="L33" s="25">
        <v>0</v>
      </c>
      <c r="M33" s="26">
        <f t="shared" si="0"/>
        <v>1865.5</v>
      </c>
      <c r="N33" s="27">
        <f t="shared" si="8"/>
        <v>4615</v>
      </c>
      <c r="O33" s="27">
        <v>780</v>
      </c>
      <c r="P33" s="27">
        <f t="shared" si="2"/>
        <v>1976</v>
      </c>
      <c r="Q33" s="22">
        <f t="shared" si="3"/>
        <v>4608.5</v>
      </c>
      <c r="R33" s="28">
        <v>0</v>
      </c>
      <c r="S33" s="26">
        <f t="shared" si="4"/>
        <v>3841.5</v>
      </c>
      <c r="T33" s="27">
        <f t="shared" si="5"/>
        <v>8294.08</v>
      </c>
      <c r="U33" s="27">
        <f t="shared" si="6"/>
        <v>10003.5</v>
      </c>
      <c r="V33" s="27">
        <f t="shared" si="7"/>
        <v>56705.919999999998</v>
      </c>
      <c r="W33" s="29" t="s">
        <v>49</v>
      </c>
      <c r="X33" s="63" t="s">
        <v>34</v>
      </c>
      <c r="Y33" s="30"/>
      <c r="Z33" s="30"/>
      <c r="AA33" s="30"/>
      <c r="AB33" s="30"/>
    </row>
    <row r="34" spans="1:28" s="31" customFormat="1" ht="75" customHeight="1" x14ac:dyDescent="0.25">
      <c r="A34" s="21">
        <v>22</v>
      </c>
      <c r="B34" s="18" t="s">
        <v>81</v>
      </c>
      <c r="C34" s="19" t="s">
        <v>82</v>
      </c>
      <c r="D34" s="18" t="s">
        <v>30</v>
      </c>
      <c r="E34" s="20" t="s">
        <v>32</v>
      </c>
      <c r="F34" s="17">
        <v>45627</v>
      </c>
      <c r="G34" s="17">
        <v>45809</v>
      </c>
      <c r="H34" s="37">
        <v>50000</v>
      </c>
      <c r="I34" s="22">
        <v>1596.68</v>
      </c>
      <c r="J34" s="55">
        <v>25</v>
      </c>
      <c r="K34" s="56">
        <v>0</v>
      </c>
      <c r="L34" s="25">
        <v>1868.52</v>
      </c>
      <c r="M34" s="26">
        <f t="shared" si="0"/>
        <v>1435</v>
      </c>
      <c r="N34" s="26">
        <f t="shared" si="8"/>
        <v>3549.9999999999995</v>
      </c>
      <c r="O34" s="27">
        <f>H34*1.2%</f>
        <v>600</v>
      </c>
      <c r="P34" s="27">
        <f t="shared" si="2"/>
        <v>1520</v>
      </c>
      <c r="Q34" s="22">
        <f t="shared" si="3"/>
        <v>3545.0000000000005</v>
      </c>
      <c r="R34" s="27">
        <v>1715.46</v>
      </c>
      <c r="S34" s="26">
        <f t="shared" si="4"/>
        <v>2955</v>
      </c>
      <c r="T34" s="22">
        <f t="shared" si="5"/>
        <v>8160.66</v>
      </c>
      <c r="U34" s="60">
        <f t="shared" si="6"/>
        <v>7695</v>
      </c>
      <c r="V34" s="60">
        <f t="shared" si="7"/>
        <v>41839.339999999997</v>
      </c>
      <c r="W34" s="64" t="s">
        <v>49</v>
      </c>
      <c r="X34" s="65" t="s">
        <v>34</v>
      </c>
      <c r="Y34" s="30"/>
      <c r="Z34" s="30"/>
      <c r="AA34" s="30"/>
      <c r="AB34" s="30"/>
    </row>
    <row r="35" spans="1:28" s="31" customFormat="1" ht="75" customHeight="1" x14ac:dyDescent="0.25">
      <c r="A35" s="21">
        <v>23</v>
      </c>
      <c r="B35" s="48" t="s">
        <v>148</v>
      </c>
      <c r="C35" s="35" t="s">
        <v>40</v>
      </c>
      <c r="D35" s="33" t="s">
        <v>39</v>
      </c>
      <c r="E35" s="20" t="s">
        <v>32</v>
      </c>
      <c r="F35" s="17">
        <v>45689</v>
      </c>
      <c r="G35" s="17">
        <v>45870</v>
      </c>
      <c r="H35" s="37">
        <v>46000</v>
      </c>
      <c r="I35" s="22">
        <v>1289.46</v>
      </c>
      <c r="J35" s="55">
        <v>25</v>
      </c>
      <c r="K35" s="56">
        <v>0</v>
      </c>
      <c r="L35" s="25">
        <v>0</v>
      </c>
      <c r="M35" s="26">
        <f t="shared" si="0"/>
        <v>1320.2</v>
      </c>
      <c r="N35" s="27">
        <f t="shared" si="8"/>
        <v>3265.9999999999995</v>
      </c>
      <c r="O35" s="27">
        <f>H35*1.2%</f>
        <v>552</v>
      </c>
      <c r="P35" s="27">
        <f t="shared" si="2"/>
        <v>1398.4</v>
      </c>
      <c r="Q35" s="22">
        <f t="shared" si="3"/>
        <v>3261.4</v>
      </c>
      <c r="R35" s="27">
        <v>0</v>
      </c>
      <c r="S35" s="26">
        <f t="shared" ref="S35" si="9">M35+P35</f>
        <v>2718.6000000000004</v>
      </c>
      <c r="T35" s="27">
        <f t="shared" si="5"/>
        <v>4033.0600000000004</v>
      </c>
      <c r="U35" s="66">
        <f t="shared" ref="U35" si="10">N35+O35+Q35</f>
        <v>7079.4</v>
      </c>
      <c r="V35" s="66">
        <f t="shared" si="7"/>
        <v>41966.94</v>
      </c>
      <c r="W35" s="67" t="s">
        <v>33</v>
      </c>
      <c r="X35" s="67" t="s">
        <v>34</v>
      </c>
      <c r="Y35" s="30"/>
      <c r="Z35" s="30"/>
      <c r="AA35" s="30"/>
      <c r="AB35" s="30"/>
    </row>
    <row r="36" spans="1:28" s="31" customFormat="1" ht="75" customHeight="1" x14ac:dyDescent="0.25">
      <c r="A36" s="31">
        <v>24</v>
      </c>
      <c r="B36" s="18" t="s">
        <v>83</v>
      </c>
      <c r="C36" s="19" t="s">
        <v>85</v>
      </c>
      <c r="D36" s="18" t="s">
        <v>84</v>
      </c>
      <c r="E36" s="20" t="s">
        <v>32</v>
      </c>
      <c r="F36" s="17">
        <v>45627</v>
      </c>
      <c r="G36" s="17">
        <v>45809</v>
      </c>
      <c r="H36" s="32">
        <v>46000</v>
      </c>
      <c r="I36" s="22">
        <v>1289.46</v>
      </c>
      <c r="J36" s="55">
        <v>25</v>
      </c>
      <c r="K36" s="56">
        <v>0</v>
      </c>
      <c r="L36" s="25">
        <v>7179.29</v>
      </c>
      <c r="M36" s="26">
        <f t="shared" si="0"/>
        <v>1320.2</v>
      </c>
      <c r="N36" s="27">
        <f t="shared" si="8"/>
        <v>3265.9999999999995</v>
      </c>
      <c r="O36" s="27">
        <f>H36*1.2%</f>
        <v>552</v>
      </c>
      <c r="P36" s="27">
        <f t="shared" si="2"/>
        <v>1398.4</v>
      </c>
      <c r="Q36" s="22">
        <f t="shared" si="3"/>
        <v>3261.4</v>
      </c>
      <c r="R36" s="27">
        <v>0</v>
      </c>
      <c r="S36" s="26">
        <f t="shared" si="4"/>
        <v>2718.6000000000004</v>
      </c>
      <c r="T36" s="27">
        <f t="shared" si="5"/>
        <v>11212.35</v>
      </c>
      <c r="U36" s="27">
        <f t="shared" si="6"/>
        <v>7079.4</v>
      </c>
      <c r="V36" s="27">
        <f t="shared" si="7"/>
        <v>34787.65</v>
      </c>
      <c r="W36" s="21" t="s">
        <v>49</v>
      </c>
      <c r="X36" s="29" t="s">
        <v>34</v>
      </c>
      <c r="Y36" s="30"/>
      <c r="Z36" s="30"/>
      <c r="AA36" s="30"/>
      <c r="AB36" s="30"/>
    </row>
    <row r="37" spans="1:28" s="31" customFormat="1" ht="75" customHeight="1" x14ac:dyDescent="0.25">
      <c r="A37" s="21">
        <v>25</v>
      </c>
      <c r="B37" s="18" t="s">
        <v>86</v>
      </c>
      <c r="C37" s="19" t="s">
        <v>87</v>
      </c>
      <c r="D37" s="18" t="s">
        <v>30</v>
      </c>
      <c r="E37" s="20" t="s">
        <v>32</v>
      </c>
      <c r="F37" s="17">
        <v>45566</v>
      </c>
      <c r="G37" s="17">
        <v>45748</v>
      </c>
      <c r="H37" s="32">
        <v>75000</v>
      </c>
      <c r="I37" s="22">
        <v>6309.38</v>
      </c>
      <c r="J37" s="27">
        <v>25</v>
      </c>
      <c r="K37" s="62">
        <v>0</v>
      </c>
      <c r="L37" s="25">
        <v>5656</v>
      </c>
      <c r="M37" s="26">
        <f t="shared" si="0"/>
        <v>2152.5</v>
      </c>
      <c r="N37" s="27">
        <f t="shared" si="8"/>
        <v>5324.9999999999991</v>
      </c>
      <c r="O37" s="55">
        <v>900</v>
      </c>
      <c r="P37" s="27">
        <f t="shared" si="2"/>
        <v>2280</v>
      </c>
      <c r="Q37" s="22">
        <f t="shared" si="3"/>
        <v>5317.5</v>
      </c>
      <c r="R37" s="27">
        <v>0</v>
      </c>
      <c r="S37" s="26">
        <f t="shared" si="4"/>
        <v>4432.5</v>
      </c>
      <c r="T37" s="27">
        <f t="shared" si="5"/>
        <v>16422.88</v>
      </c>
      <c r="U37" s="27">
        <f t="shared" si="6"/>
        <v>11542.5</v>
      </c>
      <c r="V37" s="27">
        <f t="shared" si="7"/>
        <v>58577.119999999995</v>
      </c>
      <c r="W37" s="21" t="s">
        <v>33</v>
      </c>
      <c r="X37" s="21" t="s">
        <v>34</v>
      </c>
      <c r="Y37" s="30"/>
      <c r="Z37" s="30"/>
      <c r="AA37" s="30"/>
      <c r="AB37" s="30"/>
    </row>
    <row r="38" spans="1:28" s="31" customFormat="1" ht="75" customHeight="1" x14ac:dyDescent="0.25">
      <c r="A38" s="21">
        <v>26</v>
      </c>
      <c r="B38" s="18" t="s">
        <v>88</v>
      </c>
      <c r="C38" s="19" t="s">
        <v>89</v>
      </c>
      <c r="D38" s="33" t="s">
        <v>58</v>
      </c>
      <c r="E38" s="20" t="s">
        <v>32</v>
      </c>
      <c r="F38" s="17">
        <v>45597</v>
      </c>
      <c r="G38" s="17">
        <v>45778</v>
      </c>
      <c r="H38" s="32">
        <v>60000</v>
      </c>
      <c r="I38" s="22">
        <v>3486.68</v>
      </c>
      <c r="J38" s="27">
        <v>25</v>
      </c>
      <c r="K38" s="62">
        <v>0</v>
      </c>
      <c r="L38" s="25">
        <v>0</v>
      </c>
      <c r="M38" s="26">
        <f t="shared" si="0"/>
        <v>1722</v>
      </c>
      <c r="N38" s="27">
        <f t="shared" si="8"/>
        <v>4260</v>
      </c>
      <c r="O38" s="27">
        <v>720</v>
      </c>
      <c r="P38" s="27">
        <f t="shared" si="2"/>
        <v>1824</v>
      </c>
      <c r="Q38" s="22">
        <f t="shared" si="3"/>
        <v>4254</v>
      </c>
      <c r="R38" s="27">
        <v>0</v>
      </c>
      <c r="S38" s="26">
        <f t="shared" si="4"/>
        <v>3546</v>
      </c>
      <c r="T38" s="27">
        <f t="shared" si="5"/>
        <v>7057.68</v>
      </c>
      <c r="U38" s="28">
        <f t="shared" si="6"/>
        <v>9234</v>
      </c>
      <c r="V38" s="28">
        <f t="shared" si="7"/>
        <v>52942.32</v>
      </c>
      <c r="W38" s="29" t="s">
        <v>33</v>
      </c>
      <c r="X38" s="63" t="s">
        <v>34</v>
      </c>
      <c r="Y38" s="30"/>
      <c r="Z38" s="30"/>
      <c r="AA38" s="30"/>
      <c r="AB38" s="30"/>
    </row>
    <row r="39" spans="1:28" s="31" customFormat="1" ht="75" customHeight="1" x14ac:dyDescent="0.25">
      <c r="A39" s="21">
        <v>27</v>
      </c>
      <c r="B39" s="18" t="s">
        <v>90</v>
      </c>
      <c r="C39" s="19" t="s">
        <v>91</v>
      </c>
      <c r="D39" s="33" t="s">
        <v>74</v>
      </c>
      <c r="E39" s="20" t="s">
        <v>32</v>
      </c>
      <c r="F39" s="17">
        <v>45658</v>
      </c>
      <c r="G39" s="17">
        <v>45839</v>
      </c>
      <c r="H39" s="32">
        <v>50000</v>
      </c>
      <c r="I39" s="22">
        <v>1854</v>
      </c>
      <c r="J39" s="55">
        <v>25</v>
      </c>
      <c r="K39" s="62">
        <v>0</v>
      </c>
      <c r="L39" s="25">
        <v>0</v>
      </c>
      <c r="M39" s="26">
        <f t="shared" si="0"/>
        <v>1435</v>
      </c>
      <c r="N39" s="27">
        <f t="shared" si="8"/>
        <v>3549.9999999999995</v>
      </c>
      <c r="O39" s="27">
        <f>H39*1.2%</f>
        <v>600</v>
      </c>
      <c r="P39" s="27">
        <f t="shared" si="2"/>
        <v>1520</v>
      </c>
      <c r="Q39" s="22">
        <f t="shared" si="3"/>
        <v>3545.0000000000005</v>
      </c>
      <c r="R39" s="27">
        <v>0</v>
      </c>
      <c r="S39" s="26">
        <f t="shared" si="4"/>
        <v>2955</v>
      </c>
      <c r="T39" s="22">
        <f t="shared" si="5"/>
        <v>4834</v>
      </c>
      <c r="U39" s="60">
        <f t="shared" si="6"/>
        <v>7695</v>
      </c>
      <c r="V39" s="60">
        <f t="shared" si="7"/>
        <v>45166</v>
      </c>
      <c r="W39" s="64" t="s">
        <v>33</v>
      </c>
      <c r="X39" s="65" t="s">
        <v>34</v>
      </c>
      <c r="Y39" s="30"/>
      <c r="Z39" s="30"/>
      <c r="AA39" s="30"/>
      <c r="AB39" s="30"/>
    </row>
    <row r="40" spans="1:28" s="31" customFormat="1" ht="75" customHeight="1" x14ac:dyDescent="0.25">
      <c r="A40" s="21">
        <v>28</v>
      </c>
      <c r="B40" s="18" t="s">
        <v>92</v>
      </c>
      <c r="C40" s="19" t="s">
        <v>94</v>
      </c>
      <c r="D40" s="18" t="s">
        <v>93</v>
      </c>
      <c r="E40" s="20" t="s">
        <v>32</v>
      </c>
      <c r="F40" s="17">
        <v>45566</v>
      </c>
      <c r="G40" s="17">
        <v>45748</v>
      </c>
      <c r="H40" s="37">
        <v>45000</v>
      </c>
      <c r="I40" s="22">
        <v>1148.33</v>
      </c>
      <c r="J40" s="55">
        <v>25</v>
      </c>
      <c r="K40" s="56">
        <v>0</v>
      </c>
      <c r="L40" s="25">
        <v>4100.55</v>
      </c>
      <c r="M40" s="26">
        <f t="shared" si="0"/>
        <v>1291.5</v>
      </c>
      <c r="N40" s="27">
        <f t="shared" si="8"/>
        <v>3194.9999999999995</v>
      </c>
      <c r="O40" s="27">
        <v>540</v>
      </c>
      <c r="P40" s="27">
        <f t="shared" si="2"/>
        <v>1368</v>
      </c>
      <c r="Q40" s="22">
        <f t="shared" si="3"/>
        <v>3190.5</v>
      </c>
      <c r="R40" s="27">
        <v>0</v>
      </c>
      <c r="S40" s="26">
        <f t="shared" si="4"/>
        <v>2659.5</v>
      </c>
      <c r="T40" s="27">
        <f t="shared" si="5"/>
        <v>7933.38</v>
      </c>
      <c r="U40" s="66">
        <f t="shared" si="6"/>
        <v>6925.5</v>
      </c>
      <c r="V40" s="66">
        <f t="shared" si="7"/>
        <v>37066.620000000003</v>
      </c>
      <c r="W40" s="67" t="s">
        <v>33</v>
      </c>
      <c r="X40" s="67" t="s">
        <v>34</v>
      </c>
      <c r="Y40" s="30"/>
      <c r="Z40" s="30"/>
      <c r="AA40" s="30"/>
      <c r="AB40" s="30"/>
    </row>
    <row r="41" spans="1:28" s="31" customFormat="1" ht="75" customHeight="1" x14ac:dyDescent="0.25">
      <c r="A41" s="21">
        <v>29</v>
      </c>
      <c r="B41" s="18" t="s">
        <v>95</v>
      </c>
      <c r="C41" s="19" t="s">
        <v>97</v>
      </c>
      <c r="D41" s="33" t="s">
        <v>96</v>
      </c>
      <c r="E41" s="20" t="s">
        <v>32</v>
      </c>
      <c r="F41" s="17">
        <v>45597</v>
      </c>
      <c r="G41" s="17">
        <v>45778</v>
      </c>
      <c r="H41" s="37">
        <v>65000</v>
      </c>
      <c r="I41" s="22">
        <v>4427.58</v>
      </c>
      <c r="J41" s="27">
        <v>25</v>
      </c>
      <c r="K41" s="62">
        <v>0</v>
      </c>
      <c r="L41" s="25">
        <v>0</v>
      </c>
      <c r="M41" s="26">
        <f t="shared" si="0"/>
        <v>1865.5</v>
      </c>
      <c r="N41" s="27">
        <f t="shared" si="8"/>
        <v>4615</v>
      </c>
      <c r="O41" s="27">
        <v>780</v>
      </c>
      <c r="P41" s="27">
        <f t="shared" si="2"/>
        <v>1976</v>
      </c>
      <c r="Q41" s="22">
        <f t="shared" si="3"/>
        <v>4608.5</v>
      </c>
      <c r="R41" s="27">
        <v>0</v>
      </c>
      <c r="S41" s="26">
        <f t="shared" si="4"/>
        <v>3841.5</v>
      </c>
      <c r="T41" s="27">
        <f t="shared" si="5"/>
        <v>8294.08</v>
      </c>
      <c r="U41" s="27">
        <f t="shared" si="6"/>
        <v>10003.5</v>
      </c>
      <c r="V41" s="27">
        <f t="shared" si="7"/>
        <v>56705.919999999998</v>
      </c>
      <c r="W41" s="21" t="s">
        <v>49</v>
      </c>
      <c r="X41" s="57" t="s">
        <v>34</v>
      </c>
      <c r="Y41" s="30"/>
      <c r="Z41" s="30"/>
      <c r="AA41" s="30"/>
      <c r="AB41" s="30"/>
    </row>
    <row r="42" spans="1:28" s="31" customFormat="1" ht="75" customHeight="1" x14ac:dyDescent="0.25">
      <c r="A42" s="21">
        <v>30</v>
      </c>
      <c r="B42" s="18" t="s">
        <v>98</v>
      </c>
      <c r="C42" s="19" t="s">
        <v>100</v>
      </c>
      <c r="D42" s="18" t="s">
        <v>99</v>
      </c>
      <c r="E42" s="20" t="s">
        <v>32</v>
      </c>
      <c r="F42" s="17">
        <v>45566</v>
      </c>
      <c r="G42" s="17">
        <v>45748</v>
      </c>
      <c r="H42" s="32">
        <v>90000</v>
      </c>
      <c r="I42" s="22">
        <v>9753.1200000000008</v>
      </c>
      <c r="J42" s="27">
        <v>25</v>
      </c>
      <c r="K42" s="62">
        <v>0</v>
      </c>
      <c r="L42" s="25">
        <v>0</v>
      </c>
      <c r="M42" s="26">
        <f t="shared" si="0"/>
        <v>2583</v>
      </c>
      <c r="N42" s="27">
        <f t="shared" si="8"/>
        <v>6389.9999999999991</v>
      </c>
      <c r="O42" s="27">
        <v>1040.3900000000001</v>
      </c>
      <c r="P42" s="27">
        <f t="shared" si="2"/>
        <v>2736</v>
      </c>
      <c r="Q42" s="22">
        <v>6381</v>
      </c>
      <c r="R42" s="27">
        <v>0</v>
      </c>
      <c r="S42" s="26">
        <f t="shared" si="4"/>
        <v>5319</v>
      </c>
      <c r="T42" s="27">
        <f t="shared" si="5"/>
        <v>15097.12</v>
      </c>
      <c r="U42" s="28">
        <f t="shared" si="6"/>
        <v>13811.39</v>
      </c>
      <c r="V42" s="28">
        <f t="shared" si="7"/>
        <v>74902.880000000005</v>
      </c>
      <c r="W42" s="29" t="s">
        <v>33</v>
      </c>
      <c r="X42" s="29" t="s">
        <v>34</v>
      </c>
      <c r="Y42" s="30"/>
      <c r="Z42" s="30"/>
      <c r="AA42" s="30"/>
      <c r="AB42" s="30"/>
    </row>
    <row r="43" spans="1:28" s="31" customFormat="1" ht="75" customHeight="1" x14ac:dyDescent="0.25">
      <c r="A43" s="21">
        <v>31</v>
      </c>
      <c r="B43" s="38" t="s">
        <v>101</v>
      </c>
      <c r="C43" s="52" t="s">
        <v>103</v>
      </c>
      <c r="D43" s="33" t="s">
        <v>102</v>
      </c>
      <c r="E43" s="20" t="s">
        <v>32</v>
      </c>
      <c r="F43" s="17">
        <v>45597</v>
      </c>
      <c r="G43" s="17">
        <v>45778</v>
      </c>
      <c r="H43" s="51">
        <v>50000</v>
      </c>
      <c r="I43" s="22">
        <v>1854</v>
      </c>
      <c r="J43" s="28">
        <v>25</v>
      </c>
      <c r="K43" s="56">
        <v>0</v>
      </c>
      <c r="L43" s="25">
        <v>0</v>
      </c>
      <c r="M43" s="26">
        <f t="shared" si="0"/>
        <v>1435</v>
      </c>
      <c r="N43" s="27">
        <f t="shared" si="8"/>
        <v>3549.9999999999995</v>
      </c>
      <c r="O43" s="27">
        <f>H43*1.2%</f>
        <v>600</v>
      </c>
      <c r="P43" s="27">
        <f t="shared" si="2"/>
        <v>1520</v>
      </c>
      <c r="Q43" s="22">
        <f t="shared" si="3"/>
        <v>3545.0000000000005</v>
      </c>
      <c r="R43" s="28">
        <v>0</v>
      </c>
      <c r="S43" s="26">
        <f t="shared" si="4"/>
        <v>2955</v>
      </c>
      <c r="T43" s="22">
        <f t="shared" si="5"/>
        <v>4834</v>
      </c>
      <c r="U43" s="60">
        <f t="shared" si="6"/>
        <v>7695</v>
      </c>
      <c r="V43" s="60">
        <f t="shared" si="7"/>
        <v>45166</v>
      </c>
      <c r="W43" s="64" t="s">
        <v>49</v>
      </c>
      <c r="X43" s="65" t="s">
        <v>34</v>
      </c>
      <c r="Y43" s="30"/>
      <c r="Z43" s="30"/>
      <c r="AA43" s="30"/>
      <c r="AB43" s="30"/>
    </row>
    <row r="44" spans="1:28" s="31" customFormat="1" ht="75" customHeight="1" x14ac:dyDescent="0.25">
      <c r="A44" s="21">
        <v>32</v>
      </c>
      <c r="B44" s="18" t="s">
        <v>104</v>
      </c>
      <c r="C44" s="19" t="s">
        <v>105</v>
      </c>
      <c r="D44" s="18" t="s">
        <v>30</v>
      </c>
      <c r="E44" s="20" t="s">
        <v>32</v>
      </c>
      <c r="F44" s="17">
        <v>45566</v>
      </c>
      <c r="G44" s="17">
        <v>45748</v>
      </c>
      <c r="H44" s="51">
        <v>100000</v>
      </c>
      <c r="I44" s="22">
        <v>12105.37</v>
      </c>
      <c r="J44" s="28">
        <v>25</v>
      </c>
      <c r="K44" s="62">
        <v>0</v>
      </c>
      <c r="L44" s="25">
        <v>2000</v>
      </c>
      <c r="M44" s="26">
        <f t="shared" si="0"/>
        <v>2870</v>
      </c>
      <c r="N44" s="27">
        <f t="shared" si="8"/>
        <v>7099.9999999999991</v>
      </c>
      <c r="O44" s="27">
        <v>1040.3900000000001</v>
      </c>
      <c r="P44" s="27">
        <f t="shared" si="2"/>
        <v>3040</v>
      </c>
      <c r="Q44" s="22">
        <f t="shared" si="3"/>
        <v>7090.0000000000009</v>
      </c>
      <c r="R44" s="28">
        <v>0</v>
      </c>
      <c r="S44" s="26">
        <f t="shared" si="4"/>
        <v>5910</v>
      </c>
      <c r="T44" s="27">
        <f t="shared" si="5"/>
        <v>20040.370000000003</v>
      </c>
      <c r="U44" s="66">
        <f t="shared" si="6"/>
        <v>15230.39</v>
      </c>
      <c r="V44" s="66">
        <f t="shared" si="7"/>
        <v>79959.63</v>
      </c>
      <c r="W44" s="69" t="s">
        <v>49</v>
      </c>
      <c r="X44" s="70" t="s">
        <v>34</v>
      </c>
      <c r="Y44" s="30"/>
      <c r="Z44" s="30"/>
      <c r="AA44" s="30"/>
      <c r="AB44" s="30"/>
    </row>
    <row r="45" spans="1:28" s="31" customFormat="1" ht="75" customHeight="1" x14ac:dyDescent="0.25">
      <c r="A45" s="21">
        <v>33</v>
      </c>
      <c r="B45" s="18" t="s">
        <v>128</v>
      </c>
      <c r="C45" s="19" t="s">
        <v>129</v>
      </c>
      <c r="D45" s="18" t="s">
        <v>102</v>
      </c>
      <c r="E45" s="20" t="s">
        <v>32</v>
      </c>
      <c r="F45" s="17">
        <v>45627</v>
      </c>
      <c r="G45" s="17">
        <v>45809</v>
      </c>
      <c r="H45" s="51">
        <v>90000</v>
      </c>
      <c r="I45" s="22">
        <v>9324.25</v>
      </c>
      <c r="J45" s="28">
        <v>25</v>
      </c>
      <c r="K45" s="62">
        <v>0</v>
      </c>
      <c r="L45" s="25">
        <v>0</v>
      </c>
      <c r="M45" s="26">
        <f t="shared" si="0"/>
        <v>2583</v>
      </c>
      <c r="N45" s="27">
        <f t="shared" si="8"/>
        <v>6389.9999999999991</v>
      </c>
      <c r="O45" s="27">
        <v>1040.3900000000001</v>
      </c>
      <c r="P45" s="27">
        <f t="shared" si="2"/>
        <v>2736</v>
      </c>
      <c r="Q45" s="22">
        <f t="shared" si="3"/>
        <v>6381</v>
      </c>
      <c r="R45" s="28">
        <v>1715.46</v>
      </c>
      <c r="S45" s="26">
        <f t="shared" si="4"/>
        <v>5319</v>
      </c>
      <c r="T45" s="27">
        <f t="shared" si="5"/>
        <v>16383.71</v>
      </c>
      <c r="U45" s="27">
        <f t="shared" si="6"/>
        <v>13811.39</v>
      </c>
      <c r="V45" s="27">
        <f t="shared" si="7"/>
        <v>73616.290000000008</v>
      </c>
      <c r="W45" s="29" t="s">
        <v>33</v>
      </c>
      <c r="X45" s="29" t="s">
        <v>34</v>
      </c>
      <c r="Y45" s="30"/>
      <c r="Z45" s="30"/>
      <c r="AA45" s="30"/>
      <c r="AB45" s="30"/>
    </row>
    <row r="46" spans="1:28" s="31" customFormat="1" ht="75" customHeight="1" x14ac:dyDescent="0.25">
      <c r="A46" s="21">
        <v>34</v>
      </c>
      <c r="B46" s="71" t="s">
        <v>106</v>
      </c>
      <c r="C46" s="72" t="s">
        <v>108</v>
      </c>
      <c r="D46" s="73" t="s">
        <v>107</v>
      </c>
      <c r="E46" s="74" t="s">
        <v>32</v>
      </c>
      <c r="F46" s="75">
        <v>45597</v>
      </c>
      <c r="G46" s="75">
        <v>45778</v>
      </c>
      <c r="H46" s="76">
        <v>85000</v>
      </c>
      <c r="I46" s="77">
        <v>8576.99</v>
      </c>
      <c r="J46" s="27">
        <v>25</v>
      </c>
      <c r="K46" s="62">
        <v>0</v>
      </c>
      <c r="L46" s="25">
        <v>1500</v>
      </c>
      <c r="M46" s="26">
        <f t="shared" si="0"/>
        <v>2439.5</v>
      </c>
      <c r="N46" s="27">
        <f t="shared" si="8"/>
        <v>6034.9999999999991</v>
      </c>
      <c r="O46" s="55">
        <v>1020</v>
      </c>
      <c r="P46" s="27">
        <f t="shared" si="2"/>
        <v>2584</v>
      </c>
      <c r="Q46" s="22">
        <f t="shared" si="3"/>
        <v>6026.5</v>
      </c>
      <c r="R46" s="27">
        <v>0</v>
      </c>
      <c r="S46" s="26">
        <f t="shared" si="4"/>
        <v>5023.5</v>
      </c>
      <c r="T46" s="27">
        <f t="shared" si="5"/>
        <v>15125.49</v>
      </c>
      <c r="U46" s="28">
        <f t="shared" si="6"/>
        <v>13081.5</v>
      </c>
      <c r="V46" s="28">
        <f t="shared" si="7"/>
        <v>69874.509999999995</v>
      </c>
      <c r="W46" s="29" t="s">
        <v>49</v>
      </c>
      <c r="X46" s="63" t="s">
        <v>34</v>
      </c>
      <c r="Y46" s="30"/>
      <c r="Z46" s="30"/>
      <c r="AA46" s="30"/>
      <c r="AB46" s="30"/>
    </row>
    <row r="47" spans="1:28" s="31" customFormat="1" ht="75" customHeight="1" x14ac:dyDescent="0.25">
      <c r="A47" s="21">
        <v>35</v>
      </c>
      <c r="B47" s="71" t="s">
        <v>150</v>
      </c>
      <c r="C47" s="72" t="s">
        <v>149</v>
      </c>
      <c r="D47" s="18" t="s">
        <v>84</v>
      </c>
      <c r="E47" s="74" t="s">
        <v>32</v>
      </c>
      <c r="F47" s="75">
        <v>45717</v>
      </c>
      <c r="G47" s="75">
        <v>45870</v>
      </c>
      <c r="H47" s="93">
        <v>35000</v>
      </c>
      <c r="I47" s="94">
        <v>0</v>
      </c>
      <c r="J47" s="94">
        <v>25</v>
      </c>
      <c r="K47" s="94">
        <v>0</v>
      </c>
      <c r="L47" s="94">
        <v>0</v>
      </c>
      <c r="M47" s="94">
        <f t="shared" si="0"/>
        <v>1004.5</v>
      </c>
      <c r="N47" s="94">
        <f t="shared" si="8"/>
        <v>2485</v>
      </c>
      <c r="O47" s="96">
        <v>420</v>
      </c>
      <c r="P47" s="94">
        <v>1064</v>
      </c>
      <c r="Q47" s="94">
        <v>2481.5</v>
      </c>
      <c r="R47" s="94">
        <v>0</v>
      </c>
      <c r="S47" s="93">
        <f t="shared" si="4"/>
        <v>2068.5</v>
      </c>
      <c r="T47" s="93">
        <f t="shared" ref="T47" si="11">I47+J47+K47+L47+M47+P47+R47</f>
        <v>2093.5</v>
      </c>
      <c r="U47" s="93">
        <f t="shared" si="6"/>
        <v>5386.5</v>
      </c>
      <c r="V47" s="93">
        <f t="shared" si="7"/>
        <v>32906.5</v>
      </c>
      <c r="W47" s="95" t="s">
        <v>49</v>
      </c>
      <c r="X47" s="63" t="s">
        <v>34</v>
      </c>
      <c r="Y47" s="30"/>
      <c r="Z47" s="30"/>
      <c r="AA47" s="30"/>
      <c r="AB47" s="30"/>
    </row>
    <row r="48" spans="1:28" s="31" customFormat="1" ht="75" customHeight="1" x14ac:dyDescent="0.25">
      <c r="A48" s="21">
        <v>36</v>
      </c>
      <c r="B48" s="18" t="s">
        <v>109</v>
      </c>
      <c r="C48" s="19" t="s">
        <v>155</v>
      </c>
      <c r="D48" s="18" t="s">
        <v>30</v>
      </c>
      <c r="E48" s="20" t="s">
        <v>32</v>
      </c>
      <c r="F48" s="17">
        <v>45597</v>
      </c>
      <c r="G48" s="17">
        <v>45778</v>
      </c>
      <c r="H48" s="54">
        <v>90000</v>
      </c>
      <c r="I48" s="22">
        <v>9753.1200000000008</v>
      </c>
      <c r="J48" s="66">
        <v>25</v>
      </c>
      <c r="K48" s="62">
        <v>0</v>
      </c>
      <c r="L48" s="25">
        <v>0</v>
      </c>
      <c r="M48" s="26">
        <f t="shared" ref="M48" si="12">H48*2.87%</f>
        <v>2583</v>
      </c>
      <c r="N48" s="27">
        <f t="shared" ref="N48" si="13">H48*7.1%</f>
        <v>6389.9999999999991</v>
      </c>
      <c r="O48" s="27">
        <v>1040.3900000000001</v>
      </c>
      <c r="P48" s="27">
        <f t="shared" ref="P48" si="14">H48*3.04%</f>
        <v>2736</v>
      </c>
      <c r="Q48" s="22">
        <f t="shared" ref="Q48" si="15">H48*7.09%</f>
        <v>6381</v>
      </c>
      <c r="R48" s="66">
        <v>0</v>
      </c>
      <c r="S48" s="26">
        <f t="shared" ref="S48" si="16">M48+P48</f>
        <v>5319</v>
      </c>
      <c r="T48" s="27">
        <f t="shared" ref="T48" si="17">J48+M48+P48+I48+R48+L48</f>
        <v>15097.12</v>
      </c>
      <c r="U48" s="27">
        <f t="shared" ref="U48" si="18">N48+O48+Q48</f>
        <v>13811.39</v>
      </c>
      <c r="V48" s="27">
        <f t="shared" ref="V48" si="19">H48-T48</f>
        <v>74902.880000000005</v>
      </c>
      <c r="W48" s="21" t="s">
        <v>33</v>
      </c>
      <c r="X48" s="21" t="s">
        <v>34</v>
      </c>
      <c r="Y48" s="30"/>
      <c r="Z48" s="30"/>
      <c r="AA48" s="30"/>
      <c r="AB48" s="30"/>
    </row>
    <row r="49" spans="1:28" s="31" customFormat="1" ht="75" customHeight="1" x14ac:dyDescent="0.25">
      <c r="A49" s="21">
        <v>37</v>
      </c>
      <c r="B49" s="38" t="s">
        <v>132</v>
      </c>
      <c r="C49" s="52" t="s">
        <v>134</v>
      </c>
      <c r="D49" s="33" t="s">
        <v>133</v>
      </c>
      <c r="E49" s="20" t="s">
        <v>32</v>
      </c>
      <c r="F49" s="17">
        <v>45627</v>
      </c>
      <c r="G49" s="17">
        <v>45809</v>
      </c>
      <c r="H49" s="37">
        <v>50000</v>
      </c>
      <c r="I49" s="22">
        <v>1854</v>
      </c>
      <c r="J49" s="27">
        <v>25</v>
      </c>
      <c r="K49" s="56">
        <v>0</v>
      </c>
      <c r="L49" s="25">
        <v>4000</v>
      </c>
      <c r="M49" s="26">
        <f t="shared" si="0"/>
        <v>1435</v>
      </c>
      <c r="N49" s="27">
        <f t="shared" si="8"/>
        <v>3549.9999999999995</v>
      </c>
      <c r="O49" s="27">
        <f>H49*1.2%</f>
        <v>600</v>
      </c>
      <c r="P49" s="27">
        <f t="shared" si="2"/>
        <v>1520</v>
      </c>
      <c r="Q49" s="22">
        <f t="shared" si="3"/>
        <v>3545.0000000000005</v>
      </c>
      <c r="R49" s="27">
        <v>0</v>
      </c>
      <c r="S49" s="26">
        <f t="shared" si="4"/>
        <v>2955</v>
      </c>
      <c r="T49" s="22">
        <f t="shared" si="5"/>
        <v>8834</v>
      </c>
      <c r="U49" s="60">
        <f t="shared" si="6"/>
        <v>7695</v>
      </c>
      <c r="V49" s="60">
        <f t="shared" si="7"/>
        <v>41166</v>
      </c>
      <c r="W49" s="64" t="s">
        <v>49</v>
      </c>
      <c r="X49" s="65" t="s">
        <v>34</v>
      </c>
      <c r="Y49" s="30"/>
      <c r="Z49" s="30"/>
      <c r="AA49" s="30"/>
      <c r="AB49" s="30"/>
    </row>
    <row r="50" spans="1:28" s="31" customFormat="1" ht="75" customHeight="1" x14ac:dyDescent="0.25">
      <c r="A50" s="21">
        <v>38</v>
      </c>
      <c r="B50" s="18" t="s">
        <v>110</v>
      </c>
      <c r="C50" s="19" t="s">
        <v>112</v>
      </c>
      <c r="D50" s="18" t="s">
        <v>111</v>
      </c>
      <c r="E50" s="20" t="s">
        <v>32</v>
      </c>
      <c r="F50" s="17">
        <v>45597</v>
      </c>
      <c r="G50" s="17">
        <v>45778</v>
      </c>
      <c r="H50" s="32">
        <v>90000</v>
      </c>
      <c r="I50" s="22">
        <v>9753.1200000000008</v>
      </c>
      <c r="J50" s="27">
        <v>25</v>
      </c>
      <c r="K50" s="62">
        <v>0</v>
      </c>
      <c r="L50" s="25">
        <v>12000</v>
      </c>
      <c r="M50" s="26">
        <f t="shared" si="0"/>
        <v>2583</v>
      </c>
      <c r="N50" s="27">
        <v>6390</v>
      </c>
      <c r="O50" s="27">
        <v>1040.3900000000001</v>
      </c>
      <c r="P50" s="27">
        <f t="shared" si="2"/>
        <v>2736</v>
      </c>
      <c r="Q50" s="22">
        <f t="shared" si="3"/>
        <v>6381</v>
      </c>
      <c r="R50" s="27">
        <v>0</v>
      </c>
      <c r="S50" s="26">
        <f t="shared" si="4"/>
        <v>5319</v>
      </c>
      <c r="T50" s="27">
        <f t="shared" si="5"/>
        <v>27097.120000000003</v>
      </c>
      <c r="U50" s="66">
        <f t="shared" si="6"/>
        <v>13811.39</v>
      </c>
      <c r="V50" s="66">
        <f t="shared" si="7"/>
        <v>62902.879999999997</v>
      </c>
      <c r="W50" s="67" t="s">
        <v>33</v>
      </c>
      <c r="X50" s="67" t="s">
        <v>34</v>
      </c>
      <c r="Y50" s="30"/>
      <c r="Z50" s="30"/>
      <c r="AA50" s="30"/>
      <c r="AB50" s="30"/>
    </row>
    <row r="51" spans="1:28" s="31" customFormat="1" ht="75" customHeight="1" x14ac:dyDescent="0.25">
      <c r="A51" s="21">
        <v>39</v>
      </c>
      <c r="B51" s="38" t="s">
        <v>113</v>
      </c>
      <c r="C51" s="19" t="s">
        <v>114</v>
      </c>
      <c r="D51" s="18" t="s">
        <v>99</v>
      </c>
      <c r="E51" s="20" t="s">
        <v>32</v>
      </c>
      <c r="F51" s="17">
        <v>45597</v>
      </c>
      <c r="G51" s="17">
        <v>45778</v>
      </c>
      <c r="H51" s="32">
        <v>70000</v>
      </c>
      <c r="I51" s="22">
        <v>5368.48</v>
      </c>
      <c r="J51" s="55">
        <v>25</v>
      </c>
      <c r="K51" s="62">
        <v>0</v>
      </c>
      <c r="L51" s="25">
        <v>0</v>
      </c>
      <c r="M51" s="26">
        <f t="shared" si="0"/>
        <v>2009</v>
      </c>
      <c r="N51" s="27">
        <f t="shared" si="8"/>
        <v>4970</v>
      </c>
      <c r="O51" s="55">
        <v>840</v>
      </c>
      <c r="P51" s="27">
        <f t="shared" si="2"/>
        <v>2128</v>
      </c>
      <c r="Q51" s="22">
        <f t="shared" si="3"/>
        <v>4963</v>
      </c>
      <c r="R51" s="55">
        <v>0</v>
      </c>
      <c r="S51" s="26">
        <f t="shared" si="4"/>
        <v>4137</v>
      </c>
      <c r="T51" s="27">
        <f t="shared" si="5"/>
        <v>9530.48</v>
      </c>
      <c r="U51" s="28">
        <f t="shared" si="6"/>
        <v>10773</v>
      </c>
      <c r="V51" s="28">
        <f t="shared" si="7"/>
        <v>60469.520000000004</v>
      </c>
      <c r="W51" s="29" t="s">
        <v>33</v>
      </c>
      <c r="X51" s="63" t="s">
        <v>34</v>
      </c>
      <c r="Y51" s="30"/>
      <c r="Z51" s="30"/>
      <c r="AA51" s="30"/>
      <c r="AB51" s="30"/>
    </row>
    <row r="52" spans="1:28" s="31" customFormat="1" ht="75" customHeight="1" x14ac:dyDescent="0.25">
      <c r="A52" s="21">
        <v>40</v>
      </c>
      <c r="B52" s="38" t="s">
        <v>144</v>
      </c>
      <c r="C52" s="52" t="s">
        <v>143</v>
      </c>
      <c r="D52" s="18" t="s">
        <v>30</v>
      </c>
      <c r="E52" s="20" t="s">
        <v>32</v>
      </c>
      <c r="F52" s="17">
        <v>45658</v>
      </c>
      <c r="G52" s="17">
        <v>45839</v>
      </c>
      <c r="H52" s="37">
        <v>50000</v>
      </c>
      <c r="I52" s="22">
        <v>1854</v>
      </c>
      <c r="J52" s="27">
        <v>25</v>
      </c>
      <c r="K52" s="56">
        <v>0</v>
      </c>
      <c r="L52" s="25">
        <v>0</v>
      </c>
      <c r="M52" s="26">
        <f t="shared" si="0"/>
        <v>1435</v>
      </c>
      <c r="N52" s="27">
        <f t="shared" si="8"/>
        <v>3549.9999999999995</v>
      </c>
      <c r="O52" s="27">
        <f>H52*1.2%</f>
        <v>600</v>
      </c>
      <c r="P52" s="27">
        <f t="shared" si="2"/>
        <v>1520</v>
      </c>
      <c r="Q52" s="22">
        <f t="shared" si="3"/>
        <v>3545.0000000000005</v>
      </c>
      <c r="R52" s="27">
        <v>0</v>
      </c>
      <c r="S52" s="26">
        <f t="shared" ref="S52" si="20">M52+P52</f>
        <v>2955</v>
      </c>
      <c r="T52" s="22">
        <f t="shared" si="5"/>
        <v>4834</v>
      </c>
      <c r="U52" s="60">
        <f t="shared" ref="U52" si="21">N52+O52+Q52</f>
        <v>7695</v>
      </c>
      <c r="V52" s="60">
        <f t="shared" si="7"/>
        <v>45166</v>
      </c>
      <c r="W52" s="64" t="s">
        <v>33</v>
      </c>
      <c r="X52" s="65" t="s">
        <v>34</v>
      </c>
      <c r="Y52" s="30"/>
      <c r="Z52" s="30"/>
      <c r="AA52" s="30"/>
      <c r="AB52" s="30"/>
    </row>
    <row r="53" spans="1:28" s="31" customFormat="1" ht="75" customHeight="1" x14ac:dyDescent="0.25">
      <c r="A53" s="21">
        <v>41</v>
      </c>
      <c r="B53" s="18" t="s">
        <v>140</v>
      </c>
      <c r="C53" s="19" t="s">
        <v>127</v>
      </c>
      <c r="D53" s="18" t="s">
        <v>141</v>
      </c>
      <c r="E53" s="20" t="s">
        <v>32</v>
      </c>
      <c r="F53" s="17">
        <v>45627</v>
      </c>
      <c r="G53" s="17">
        <v>45809</v>
      </c>
      <c r="H53" s="32">
        <v>36000</v>
      </c>
      <c r="I53" s="22">
        <v>0</v>
      </c>
      <c r="J53" s="55">
        <v>25</v>
      </c>
      <c r="K53" s="56">
        <v>0</v>
      </c>
      <c r="L53" s="25">
        <v>0</v>
      </c>
      <c r="M53" s="26">
        <f t="shared" si="0"/>
        <v>1033.2</v>
      </c>
      <c r="N53" s="27">
        <f t="shared" si="8"/>
        <v>2555.9999999999995</v>
      </c>
      <c r="O53" s="27">
        <v>432</v>
      </c>
      <c r="P53" s="27">
        <f t="shared" si="2"/>
        <v>1094.4000000000001</v>
      </c>
      <c r="Q53" s="22">
        <f t="shared" si="3"/>
        <v>2552.4</v>
      </c>
      <c r="R53" s="27">
        <v>0</v>
      </c>
      <c r="S53" s="26">
        <f t="shared" si="4"/>
        <v>2127.6000000000004</v>
      </c>
      <c r="T53" s="22">
        <f t="shared" si="5"/>
        <v>2152.6000000000004</v>
      </c>
      <c r="U53" s="60">
        <f t="shared" si="6"/>
        <v>5540.4</v>
      </c>
      <c r="V53" s="60">
        <f t="shared" si="7"/>
        <v>33847.4</v>
      </c>
      <c r="W53" s="64" t="s">
        <v>33</v>
      </c>
      <c r="X53" s="64" t="s">
        <v>34</v>
      </c>
      <c r="Y53" s="30"/>
      <c r="Z53" s="30"/>
      <c r="AA53" s="30"/>
      <c r="AB53" s="30"/>
    </row>
    <row r="54" spans="1:28" s="31" customFormat="1" ht="75" customHeight="1" x14ac:dyDescent="0.25">
      <c r="A54" s="21">
        <v>42</v>
      </c>
      <c r="B54" s="38" t="s">
        <v>115</v>
      </c>
      <c r="C54" s="19" t="s">
        <v>116</v>
      </c>
      <c r="D54" s="18" t="s">
        <v>45</v>
      </c>
      <c r="E54" s="20" t="s">
        <v>32</v>
      </c>
      <c r="F54" s="17">
        <v>45597</v>
      </c>
      <c r="G54" s="17">
        <v>45778</v>
      </c>
      <c r="H54" s="53">
        <v>60000</v>
      </c>
      <c r="I54" s="22">
        <v>3486.68</v>
      </c>
      <c r="J54" s="28">
        <v>25</v>
      </c>
      <c r="K54" s="62">
        <v>0</v>
      </c>
      <c r="L54" s="25">
        <v>0</v>
      </c>
      <c r="M54" s="26">
        <f t="shared" si="0"/>
        <v>1722</v>
      </c>
      <c r="N54" s="27">
        <f t="shared" si="8"/>
        <v>4260</v>
      </c>
      <c r="O54" s="78">
        <v>720</v>
      </c>
      <c r="P54" s="27">
        <f t="shared" si="2"/>
        <v>1824</v>
      </c>
      <c r="Q54" s="22">
        <f t="shared" si="3"/>
        <v>4254</v>
      </c>
      <c r="R54" s="28">
        <v>0</v>
      </c>
      <c r="S54" s="26">
        <f t="shared" si="4"/>
        <v>3546</v>
      </c>
      <c r="T54" s="27">
        <f t="shared" si="5"/>
        <v>7057.68</v>
      </c>
      <c r="U54" s="66">
        <f t="shared" si="6"/>
        <v>9234</v>
      </c>
      <c r="V54" s="66">
        <f t="shared" si="7"/>
        <v>52942.32</v>
      </c>
      <c r="W54" s="67" t="s">
        <v>49</v>
      </c>
      <c r="X54" s="70" t="s">
        <v>34</v>
      </c>
      <c r="Y54" s="30"/>
      <c r="Z54" s="30"/>
      <c r="AA54" s="30"/>
      <c r="AB54" s="30"/>
    </row>
    <row r="55" spans="1:28" s="31" customFormat="1" ht="75" customHeight="1" x14ac:dyDescent="0.25">
      <c r="A55" s="21"/>
      <c r="B55" s="38" t="s">
        <v>151</v>
      </c>
      <c r="C55" s="19" t="s">
        <v>152</v>
      </c>
      <c r="D55" s="18" t="s">
        <v>153</v>
      </c>
      <c r="E55" s="20" t="s">
        <v>32</v>
      </c>
      <c r="F55" s="17">
        <v>45748</v>
      </c>
      <c r="G55" s="17">
        <v>45931</v>
      </c>
      <c r="H55" s="53">
        <v>120000</v>
      </c>
      <c r="I55" s="22">
        <v>16809.87</v>
      </c>
      <c r="J55" s="78">
        <v>25</v>
      </c>
      <c r="K55" s="62">
        <v>0</v>
      </c>
      <c r="L55" s="25">
        <v>0</v>
      </c>
      <c r="M55" s="26">
        <f t="shared" ref="M55" si="22">H55*2.87%</f>
        <v>3444</v>
      </c>
      <c r="N55" s="27">
        <f t="shared" ref="N55" si="23">H55*7.1%</f>
        <v>8520</v>
      </c>
      <c r="O55" s="78">
        <v>1040.3900000000001</v>
      </c>
      <c r="P55" s="27">
        <f t="shared" ref="P55" si="24">H55*3.04%</f>
        <v>3648</v>
      </c>
      <c r="Q55" s="22">
        <f t="shared" ref="Q55" si="25">H55*7.09%</f>
        <v>8508</v>
      </c>
      <c r="R55" s="78">
        <v>0</v>
      </c>
      <c r="S55" s="26">
        <f t="shared" ref="S55" si="26">M55+P55</f>
        <v>7092</v>
      </c>
      <c r="T55" s="27">
        <f t="shared" ref="T55" si="27">J55+M55+P55+I55+R55+L55</f>
        <v>23926.87</v>
      </c>
      <c r="U55" s="27">
        <f t="shared" ref="U55" si="28">N55+O55+Q55</f>
        <v>18068.39</v>
      </c>
      <c r="V55" s="27">
        <f t="shared" ref="V55" si="29">H55-T55</f>
        <v>96073.13</v>
      </c>
      <c r="W55" s="21" t="s">
        <v>49</v>
      </c>
      <c r="X55" s="63" t="s">
        <v>34</v>
      </c>
      <c r="Y55" s="30"/>
      <c r="Z55" s="30"/>
      <c r="AA55" s="30"/>
      <c r="AB55" s="30"/>
    </row>
    <row r="56" spans="1:28" s="31" customFormat="1" ht="75" customHeight="1" x14ac:dyDescent="0.25">
      <c r="A56" s="21">
        <v>43</v>
      </c>
      <c r="B56" s="18" t="s">
        <v>139</v>
      </c>
      <c r="C56" s="19" t="s">
        <v>105</v>
      </c>
      <c r="D56" s="18" t="s">
        <v>30</v>
      </c>
      <c r="E56" s="20" t="s">
        <v>32</v>
      </c>
      <c r="F56" s="17">
        <v>45597</v>
      </c>
      <c r="G56" s="17">
        <v>45778</v>
      </c>
      <c r="H56" s="53">
        <v>120000</v>
      </c>
      <c r="I56" s="22">
        <v>16809.87</v>
      </c>
      <c r="J56" s="78">
        <v>25</v>
      </c>
      <c r="K56" s="62">
        <v>0</v>
      </c>
      <c r="L56" s="25">
        <v>0</v>
      </c>
      <c r="M56" s="26">
        <f t="shared" si="0"/>
        <v>3444</v>
      </c>
      <c r="N56" s="27">
        <f t="shared" si="8"/>
        <v>8520</v>
      </c>
      <c r="O56" s="78">
        <v>1040.3900000000001</v>
      </c>
      <c r="P56" s="27">
        <f t="shared" si="2"/>
        <v>3648</v>
      </c>
      <c r="Q56" s="22">
        <f t="shared" si="3"/>
        <v>8508</v>
      </c>
      <c r="R56" s="78">
        <v>0</v>
      </c>
      <c r="S56" s="26">
        <f t="shared" si="4"/>
        <v>7092</v>
      </c>
      <c r="T56" s="27">
        <f t="shared" si="5"/>
        <v>23926.87</v>
      </c>
      <c r="U56" s="27">
        <f t="shared" si="6"/>
        <v>18068.39</v>
      </c>
      <c r="V56" s="27">
        <f t="shared" si="7"/>
        <v>96073.13</v>
      </c>
      <c r="W56" s="21" t="s">
        <v>49</v>
      </c>
      <c r="X56" s="63" t="s">
        <v>34</v>
      </c>
      <c r="Y56" s="30"/>
      <c r="Z56" s="30"/>
      <c r="AA56" s="30"/>
      <c r="AB56" s="30"/>
    </row>
    <row r="57" spans="1:28" s="31" customFormat="1" ht="75" customHeight="1" x14ac:dyDescent="0.25">
      <c r="A57" s="21">
        <v>44</v>
      </c>
      <c r="B57" s="18" t="s">
        <v>130</v>
      </c>
      <c r="C57" s="19" t="s">
        <v>131</v>
      </c>
      <c r="D57" s="18" t="s">
        <v>93</v>
      </c>
      <c r="E57" s="20" t="s">
        <v>32</v>
      </c>
      <c r="F57" s="17">
        <v>45627</v>
      </c>
      <c r="G57" s="17">
        <v>45809</v>
      </c>
      <c r="H57" s="54">
        <v>90000</v>
      </c>
      <c r="I57" s="22">
        <v>9753.1200000000008</v>
      </c>
      <c r="J57" s="66">
        <v>25</v>
      </c>
      <c r="K57" s="62">
        <v>0</v>
      </c>
      <c r="L57" s="25">
        <v>0</v>
      </c>
      <c r="M57" s="26">
        <f t="shared" si="0"/>
        <v>2583</v>
      </c>
      <c r="N57" s="27">
        <f t="shared" si="8"/>
        <v>6389.9999999999991</v>
      </c>
      <c r="O57" s="27">
        <v>1040.3900000000001</v>
      </c>
      <c r="P57" s="27">
        <f t="shared" si="2"/>
        <v>2736</v>
      </c>
      <c r="Q57" s="22">
        <f t="shared" si="3"/>
        <v>6381</v>
      </c>
      <c r="R57" s="66">
        <v>0</v>
      </c>
      <c r="S57" s="26">
        <f t="shared" si="4"/>
        <v>5319</v>
      </c>
      <c r="T57" s="27">
        <f t="shared" si="5"/>
        <v>15097.12</v>
      </c>
      <c r="U57" s="27">
        <f t="shared" si="6"/>
        <v>13811.39</v>
      </c>
      <c r="V57" s="27">
        <f t="shared" si="7"/>
        <v>74902.880000000005</v>
      </c>
      <c r="W57" s="21" t="s">
        <v>33</v>
      </c>
      <c r="X57" s="21" t="s">
        <v>34</v>
      </c>
      <c r="Y57" s="30"/>
      <c r="Z57" s="30"/>
      <c r="AA57" s="30"/>
      <c r="AB57" s="30"/>
    </row>
    <row r="58" spans="1:28" s="31" customFormat="1" ht="75" customHeight="1" x14ac:dyDescent="0.25">
      <c r="A58" s="21">
        <v>45</v>
      </c>
      <c r="B58" s="18" t="s">
        <v>117</v>
      </c>
      <c r="C58" s="19" t="s">
        <v>118</v>
      </c>
      <c r="D58" s="18" t="s">
        <v>39</v>
      </c>
      <c r="E58" s="20" t="s">
        <v>32</v>
      </c>
      <c r="F58" s="17">
        <v>45597</v>
      </c>
      <c r="G58" s="17">
        <v>45778</v>
      </c>
      <c r="H58" s="32">
        <v>90000</v>
      </c>
      <c r="I58" s="22">
        <v>9753.1200000000008</v>
      </c>
      <c r="J58" s="55">
        <v>25</v>
      </c>
      <c r="K58" s="56">
        <v>0</v>
      </c>
      <c r="L58" s="25">
        <v>4000</v>
      </c>
      <c r="M58" s="26">
        <f t="shared" si="0"/>
        <v>2583</v>
      </c>
      <c r="N58" s="27">
        <f t="shared" si="8"/>
        <v>6389.9999999999991</v>
      </c>
      <c r="O58" s="27">
        <v>1040.3900000000001</v>
      </c>
      <c r="P58" s="27">
        <f t="shared" si="2"/>
        <v>2736</v>
      </c>
      <c r="Q58" s="22">
        <f t="shared" si="3"/>
        <v>6381</v>
      </c>
      <c r="R58" s="55">
        <v>0</v>
      </c>
      <c r="S58" s="26">
        <f t="shared" si="4"/>
        <v>5319</v>
      </c>
      <c r="T58" s="27">
        <f t="shared" si="5"/>
        <v>19097.120000000003</v>
      </c>
      <c r="U58" s="27">
        <f t="shared" si="6"/>
        <v>13811.39</v>
      </c>
      <c r="V58" s="27">
        <f t="shared" si="7"/>
        <v>70902.880000000005</v>
      </c>
      <c r="W58" s="21" t="s">
        <v>49</v>
      </c>
      <c r="X58" s="57" t="s">
        <v>34</v>
      </c>
      <c r="Y58" s="30"/>
      <c r="Z58" s="30"/>
      <c r="AA58" s="30"/>
      <c r="AB58" s="30"/>
    </row>
    <row r="59" spans="1:28" s="31" customFormat="1" ht="75" customHeight="1" x14ac:dyDescent="0.25">
      <c r="A59" s="21">
        <v>46</v>
      </c>
      <c r="B59" s="38" t="s">
        <v>119</v>
      </c>
      <c r="C59" s="19" t="s">
        <v>121</v>
      </c>
      <c r="D59" s="33" t="s">
        <v>120</v>
      </c>
      <c r="E59" s="20" t="s">
        <v>32</v>
      </c>
      <c r="F59" s="17">
        <v>45627</v>
      </c>
      <c r="G59" s="17">
        <v>45809</v>
      </c>
      <c r="H59" s="37">
        <v>50000</v>
      </c>
      <c r="I59" s="22">
        <v>1854</v>
      </c>
      <c r="J59" s="27">
        <v>25</v>
      </c>
      <c r="K59" s="61">
        <v>0</v>
      </c>
      <c r="L59" s="25">
        <v>0</v>
      </c>
      <c r="M59" s="26">
        <f t="shared" si="0"/>
        <v>1435</v>
      </c>
      <c r="N59" s="27">
        <f t="shared" si="8"/>
        <v>3549.9999999999995</v>
      </c>
      <c r="O59" s="27">
        <f>H59*1.2%</f>
        <v>600</v>
      </c>
      <c r="P59" s="27">
        <f t="shared" si="2"/>
        <v>1520</v>
      </c>
      <c r="Q59" s="22">
        <f t="shared" si="3"/>
        <v>3545.0000000000005</v>
      </c>
      <c r="R59" s="27">
        <v>0</v>
      </c>
      <c r="S59" s="26">
        <f t="shared" si="4"/>
        <v>2955</v>
      </c>
      <c r="T59" s="27">
        <f t="shared" si="5"/>
        <v>4834</v>
      </c>
      <c r="U59" s="27">
        <f t="shared" si="6"/>
        <v>7695</v>
      </c>
      <c r="V59" s="27">
        <f t="shared" si="7"/>
        <v>45166</v>
      </c>
      <c r="W59" s="21" t="s">
        <v>33</v>
      </c>
      <c r="X59" s="57" t="s">
        <v>34</v>
      </c>
      <c r="Y59" s="30"/>
      <c r="Z59" s="30"/>
      <c r="AA59" s="30"/>
      <c r="AB59" s="30"/>
    </row>
    <row r="60" spans="1:28" s="31" customFormat="1" ht="84.75" customHeight="1" x14ac:dyDescent="0.25">
      <c r="A60" s="21">
        <v>47</v>
      </c>
      <c r="B60" s="18" t="s">
        <v>122</v>
      </c>
      <c r="C60" s="19" t="s">
        <v>94</v>
      </c>
      <c r="D60" s="18" t="s">
        <v>93</v>
      </c>
      <c r="E60" s="20" t="s">
        <v>32</v>
      </c>
      <c r="F60" s="17">
        <v>45717</v>
      </c>
      <c r="G60" s="17">
        <v>45901</v>
      </c>
      <c r="H60" s="32">
        <v>35438.129999999997</v>
      </c>
      <c r="I60" s="22">
        <v>0</v>
      </c>
      <c r="J60" s="22">
        <v>25</v>
      </c>
      <c r="K60" s="79">
        <v>0</v>
      </c>
      <c r="L60" s="25">
        <v>0</v>
      </c>
      <c r="M60" s="26">
        <f t="shared" si="0"/>
        <v>1017.0743309999999</v>
      </c>
      <c r="N60" s="27">
        <f t="shared" si="8"/>
        <v>2516.1072299999996</v>
      </c>
      <c r="O60" s="27">
        <v>425.26</v>
      </c>
      <c r="P60" s="27">
        <f>H60*3.04%</f>
        <v>1077.319152</v>
      </c>
      <c r="Q60" s="22">
        <f t="shared" si="3"/>
        <v>2512.5634169999998</v>
      </c>
      <c r="R60" s="78">
        <v>0</v>
      </c>
      <c r="S60" s="26">
        <f>M60+P60</f>
        <v>2094.3934829999998</v>
      </c>
      <c r="T60" s="27">
        <f t="shared" si="5"/>
        <v>2119.3934829999998</v>
      </c>
      <c r="U60" s="27">
        <f>N60+O60+Q60</f>
        <v>5453.9306469999992</v>
      </c>
      <c r="V60" s="27">
        <f t="shared" si="7"/>
        <v>33318.736516999998</v>
      </c>
      <c r="W60" s="21" t="s">
        <v>33</v>
      </c>
      <c r="X60" s="57" t="s">
        <v>34</v>
      </c>
      <c r="Y60" s="30"/>
      <c r="Z60" s="30"/>
      <c r="AA60" s="30"/>
      <c r="AB60" s="30"/>
    </row>
    <row r="61" spans="1:28" s="31" customFormat="1" ht="15.75" customHeight="1" x14ac:dyDescent="0.25">
      <c r="A61" s="80"/>
      <c r="B61" s="81"/>
      <c r="C61" s="81"/>
      <c r="D61" s="82"/>
      <c r="E61" s="80"/>
      <c r="F61" s="83"/>
      <c r="G61" s="83"/>
      <c r="H61" s="84"/>
      <c r="I61" s="85"/>
      <c r="L61" s="86"/>
      <c r="O61" s="85"/>
      <c r="W61" s="80"/>
      <c r="X61" s="87"/>
      <c r="Y61" s="30"/>
      <c r="Z61" s="30"/>
      <c r="AA61" s="30"/>
      <c r="AB61" s="30"/>
    </row>
    <row r="62" spans="1:28" s="31" customFormat="1" ht="46.5" customHeight="1" thickBot="1" x14ac:dyDescent="0.3">
      <c r="A62" s="80"/>
      <c r="B62" s="88" t="s">
        <v>142</v>
      </c>
      <c r="C62" s="89"/>
      <c r="D62" s="90"/>
      <c r="E62" s="30"/>
      <c r="F62" s="80"/>
      <c r="G62" s="80"/>
      <c r="H62" s="91">
        <f t="shared" ref="H62:P62" si="30">SUM(H14:H60)</f>
        <v>3001438.13</v>
      </c>
      <c r="I62" s="91">
        <f t="shared" si="30"/>
        <v>224673.29999999996</v>
      </c>
      <c r="J62" s="91">
        <f t="shared" si="30"/>
        <v>1175</v>
      </c>
      <c r="K62" s="91">
        <f t="shared" si="30"/>
        <v>0</v>
      </c>
      <c r="L62" s="91">
        <v>55805.41</v>
      </c>
      <c r="M62" s="91">
        <f t="shared" si="30"/>
        <v>86141.274330999993</v>
      </c>
      <c r="N62" s="91">
        <f t="shared" si="30"/>
        <v>213102.10722999999</v>
      </c>
      <c r="O62" s="91">
        <f t="shared" si="30"/>
        <v>34341.939999999995</v>
      </c>
      <c r="P62" s="91">
        <f t="shared" si="30"/>
        <v>91243.719151999991</v>
      </c>
      <c r="Q62" s="91">
        <f>SUM(Q14:Q60)-0.001</f>
        <v>212801.962417</v>
      </c>
      <c r="R62" s="91">
        <f>SUM(R14:R60)</f>
        <v>4216.92</v>
      </c>
      <c r="S62" s="91">
        <f>SUM(S14:S60)</f>
        <v>177384.993483</v>
      </c>
      <c r="T62" s="91">
        <f>SUM(T14:T60)</f>
        <v>463255.62348299992</v>
      </c>
      <c r="U62" s="91">
        <f>SUM(U14:U60)</f>
        <v>460246.0106470001</v>
      </c>
      <c r="V62" s="91">
        <f>SUM(V14:V60)</f>
        <v>2538182.5065169996</v>
      </c>
      <c r="W62" s="30"/>
      <c r="X62" s="87"/>
      <c r="Y62" s="30"/>
      <c r="Z62" s="30"/>
      <c r="AA62" s="30"/>
      <c r="AB62" s="30"/>
    </row>
    <row r="63" spans="1:28" ht="14.25" customHeight="1" thickTop="1" x14ac:dyDescent="0.25">
      <c r="A63" s="10"/>
      <c r="B63" s="10"/>
      <c r="C63" s="10"/>
      <c r="D63" s="10"/>
      <c r="E63" s="10"/>
      <c r="F63" s="11"/>
      <c r="G63" s="11"/>
      <c r="H63" s="10"/>
      <c r="I63" s="10"/>
      <c r="J63" s="10"/>
      <c r="K63" s="10"/>
      <c r="L63" s="10"/>
      <c r="M63" s="10"/>
      <c r="N63" s="101"/>
      <c r="O63" s="30"/>
      <c r="P63" s="10"/>
      <c r="Q63" s="30"/>
      <c r="R63" s="11"/>
      <c r="S63" s="10"/>
      <c r="T63" s="10"/>
      <c r="U63" s="15"/>
      <c r="V63" s="10"/>
      <c r="W63" s="10"/>
      <c r="X63" s="10"/>
      <c r="Y63" s="10"/>
      <c r="Z63" s="10"/>
      <c r="AA63" s="10"/>
      <c r="AB63" s="10"/>
    </row>
    <row r="64" spans="1:28" ht="14.25" customHeight="1" x14ac:dyDescent="0.25">
      <c r="A64" s="10" t="s">
        <v>123</v>
      </c>
      <c r="B64" s="10"/>
      <c r="C64" s="10"/>
      <c r="D64" s="10"/>
      <c r="E64" s="10"/>
      <c r="F64" s="10"/>
      <c r="G64" s="10"/>
      <c r="H64" s="10"/>
      <c r="I64" s="10"/>
      <c r="J64" s="92"/>
      <c r="K64" s="92"/>
      <c r="L64" s="92"/>
      <c r="M64" s="92"/>
      <c r="N64" s="102"/>
      <c r="O64" s="98"/>
      <c r="P64" s="92"/>
      <c r="Q64" s="102"/>
      <c r="R64" s="92"/>
      <c r="S64" s="92"/>
      <c r="T64" s="92"/>
      <c r="U64" s="92"/>
      <c r="V64" s="92"/>
      <c r="W64" s="92"/>
      <c r="X64" s="92"/>
      <c r="Y64" s="10"/>
      <c r="Z64" s="10"/>
      <c r="AA64" s="10"/>
      <c r="AB64" s="10"/>
    </row>
    <row r="65" spans="1:28" ht="14.25" customHeight="1" x14ac:dyDescent="0.25">
      <c r="A65" s="10" t="s">
        <v>124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1"/>
      <c r="O65" s="30"/>
      <c r="P65" s="10"/>
      <c r="Q65" s="30"/>
      <c r="R65" s="11"/>
      <c r="S65" s="16"/>
      <c r="T65" s="10"/>
      <c r="U65" s="16"/>
      <c r="V65" s="10"/>
      <c r="W65" s="10"/>
      <c r="X65" s="10"/>
      <c r="Y65" s="10"/>
      <c r="Z65" s="10"/>
      <c r="AA65" s="10"/>
      <c r="AB65" s="10"/>
    </row>
    <row r="66" spans="1:28" ht="14.25" customHeight="1" x14ac:dyDescent="0.25">
      <c r="A66" s="10" t="s">
        <v>125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1"/>
      <c r="O66" s="30"/>
      <c r="P66" s="10"/>
      <c r="Q66" s="30"/>
      <c r="R66" s="11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ht="14.25" customHeight="1" x14ac:dyDescent="0.25">
      <c r="A67" s="10" t="s">
        <v>126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1"/>
      <c r="O67" s="30"/>
      <c r="P67" s="10"/>
      <c r="Q67" s="30"/>
      <c r="R67" s="11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14.2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1"/>
      <c r="O68" s="30"/>
      <c r="P68" s="10"/>
      <c r="Q68" s="30"/>
      <c r="R68" s="11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ht="14.2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1"/>
      <c r="O69" s="30"/>
      <c r="P69" s="10"/>
      <c r="Q69" s="30"/>
      <c r="R69" s="11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ht="14.2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1"/>
      <c r="O70" s="30"/>
      <c r="P70" s="10"/>
      <c r="Q70" s="30"/>
      <c r="R70" s="11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4.2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1"/>
      <c r="O71" s="30"/>
      <c r="P71" s="10"/>
      <c r="Q71" s="30"/>
      <c r="R71" s="11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ht="14.2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1"/>
      <c r="O72" s="30"/>
      <c r="P72" s="10"/>
      <c r="Q72" s="30"/>
      <c r="R72" s="11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4.2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1"/>
      <c r="O73" s="30"/>
      <c r="P73" s="10"/>
      <c r="Q73" s="30"/>
      <c r="R73" s="11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ht="14.2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1"/>
      <c r="O74" s="30"/>
      <c r="P74" s="10"/>
      <c r="Q74" s="30"/>
      <c r="R74" s="11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ht="14.2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30"/>
      <c r="O75" s="30"/>
      <c r="P75" s="10"/>
      <c r="Q75" s="30"/>
      <c r="R75" s="11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ht="14.2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30"/>
      <c r="O76" s="30"/>
      <c r="P76" s="10"/>
      <c r="Q76" s="30"/>
      <c r="R76" s="11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4.2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30"/>
      <c r="O77" s="30"/>
      <c r="P77" s="10"/>
      <c r="Q77" s="30"/>
      <c r="R77" s="11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ht="14.2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30"/>
      <c r="O78" s="30"/>
      <c r="P78" s="10"/>
      <c r="Q78" s="30"/>
      <c r="R78" s="11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ht="14.2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30"/>
      <c r="O79" s="30"/>
      <c r="P79" s="10"/>
      <c r="Q79" s="30"/>
      <c r="R79" s="11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ht="14.2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30"/>
      <c r="O80" s="30"/>
      <c r="P80" s="10"/>
      <c r="Q80" s="30"/>
      <c r="R80" s="11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4.2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30"/>
      <c r="O81" s="30"/>
      <c r="P81" s="10"/>
      <c r="Q81" s="30"/>
      <c r="R81" s="11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4.2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30"/>
      <c r="O82" s="30"/>
      <c r="P82" s="10"/>
      <c r="Q82" s="30"/>
      <c r="R82" s="11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4.2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30"/>
      <c r="O83" s="30"/>
      <c r="P83" s="10"/>
      <c r="Q83" s="30"/>
      <c r="R83" s="11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4.2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30"/>
      <c r="O84" s="30"/>
      <c r="P84" s="10"/>
      <c r="Q84" s="30"/>
      <c r="R84" s="11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ht="14.2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30"/>
      <c r="O85" s="30"/>
      <c r="P85" s="10"/>
      <c r="Q85" s="30"/>
      <c r="R85" s="11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ht="14.2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30"/>
      <c r="O86" s="30"/>
      <c r="P86" s="10"/>
      <c r="Q86" s="30"/>
      <c r="R86" s="11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ht="14.2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0"/>
      <c r="O87" s="30"/>
      <c r="P87" s="10"/>
      <c r="Q87" s="30"/>
      <c r="R87" s="11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4.2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30"/>
      <c r="O88" s="30"/>
      <c r="P88" s="10"/>
      <c r="Q88" s="30"/>
      <c r="R88" s="11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4.2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30"/>
      <c r="O89" s="30"/>
      <c r="P89" s="10"/>
      <c r="Q89" s="30"/>
      <c r="R89" s="11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4.2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30"/>
      <c r="O90" s="30"/>
      <c r="P90" s="10"/>
      <c r="Q90" s="30"/>
      <c r="R90" s="11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ht="14.2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0"/>
      <c r="O91" s="30"/>
      <c r="P91" s="10"/>
      <c r="Q91" s="30"/>
      <c r="R91" s="11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ht="14.2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30"/>
      <c r="O92" s="30"/>
      <c r="P92" s="10"/>
      <c r="Q92" s="30"/>
      <c r="R92" s="11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ht="14.2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30"/>
      <c r="O93" s="30"/>
      <c r="P93" s="10"/>
      <c r="Q93" s="30"/>
      <c r="R93" s="11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ht="14.2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30"/>
      <c r="O94" s="30"/>
      <c r="P94" s="10"/>
      <c r="Q94" s="30"/>
      <c r="R94" s="11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ht="14.2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30"/>
      <c r="O95" s="30"/>
      <c r="P95" s="10"/>
      <c r="Q95" s="30"/>
      <c r="R95" s="11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14.2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30"/>
      <c r="O96" s="30"/>
      <c r="P96" s="10"/>
      <c r="Q96" s="30"/>
      <c r="R96" s="11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4.2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30"/>
      <c r="O97" s="30"/>
      <c r="P97" s="10"/>
      <c r="Q97" s="30"/>
      <c r="R97" s="11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4.2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30"/>
      <c r="O98" s="30"/>
      <c r="P98" s="10"/>
      <c r="Q98" s="30"/>
      <c r="R98" s="11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ht="14.2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30"/>
      <c r="O99" s="30"/>
      <c r="P99" s="10"/>
      <c r="Q99" s="30"/>
      <c r="R99" s="11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4.2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30"/>
      <c r="O100" s="30"/>
      <c r="P100" s="10"/>
      <c r="Q100" s="30"/>
      <c r="R100" s="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4.2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30"/>
      <c r="O101" s="30"/>
      <c r="P101" s="10"/>
      <c r="Q101" s="30"/>
      <c r="R101" s="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ht="14.2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30"/>
      <c r="O102" s="30"/>
      <c r="P102" s="10"/>
      <c r="Q102" s="30"/>
      <c r="R102" s="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ht="14.2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30"/>
      <c r="O103" s="30"/>
      <c r="P103" s="10"/>
      <c r="Q103" s="30"/>
      <c r="R103" s="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ht="14.2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30"/>
      <c r="O104" s="30"/>
      <c r="P104" s="10"/>
      <c r="Q104" s="30"/>
      <c r="R104" s="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ht="14.2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30"/>
      <c r="O105" s="30"/>
      <c r="P105" s="10"/>
      <c r="Q105" s="30"/>
      <c r="R105" s="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ht="14.2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30"/>
      <c r="O106" s="30"/>
      <c r="P106" s="10"/>
      <c r="Q106" s="30"/>
      <c r="R106" s="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ht="14.2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30"/>
      <c r="O107" s="30"/>
      <c r="P107" s="10"/>
      <c r="Q107" s="30"/>
      <c r="R107" s="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4.2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30"/>
      <c r="O108" s="30"/>
      <c r="P108" s="10"/>
      <c r="Q108" s="30"/>
      <c r="R108" s="1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ht="14.2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30"/>
      <c r="O109" s="30"/>
      <c r="P109" s="10"/>
      <c r="Q109" s="30"/>
      <c r="R109" s="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ht="14.2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30"/>
      <c r="O110" s="30"/>
      <c r="P110" s="10"/>
      <c r="Q110" s="30"/>
      <c r="R110" s="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ht="14.2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30"/>
      <c r="O111" s="30"/>
      <c r="P111" s="10"/>
      <c r="Q111" s="30"/>
      <c r="R111" s="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ht="14.2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30"/>
      <c r="O112" s="30"/>
      <c r="P112" s="10"/>
      <c r="Q112" s="30"/>
      <c r="R112" s="1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ht="14.2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30"/>
      <c r="O113" s="30"/>
      <c r="P113" s="10"/>
      <c r="Q113" s="30"/>
      <c r="R113" s="1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ht="14.2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30"/>
      <c r="O114" s="30"/>
      <c r="P114" s="10"/>
      <c r="Q114" s="30"/>
      <c r="R114" s="1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ht="14.2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30"/>
      <c r="O115" s="30"/>
      <c r="P115" s="10"/>
      <c r="Q115" s="30"/>
      <c r="R115" s="1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ht="14.2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30"/>
      <c r="O116" s="30"/>
      <c r="P116" s="10"/>
      <c r="Q116" s="30"/>
      <c r="R116" s="1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ht="14.2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30"/>
      <c r="O117" s="30"/>
      <c r="P117" s="10"/>
      <c r="Q117" s="30"/>
      <c r="R117" s="1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ht="14.2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30"/>
      <c r="O118" s="30"/>
      <c r="P118" s="10"/>
      <c r="Q118" s="30"/>
      <c r="R118" s="1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ht="14.2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30"/>
      <c r="O119" s="30"/>
      <c r="P119" s="10"/>
      <c r="Q119" s="30"/>
      <c r="R119" s="1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ht="14.2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30"/>
      <c r="O120" s="30"/>
      <c r="P120" s="10"/>
      <c r="Q120" s="30"/>
      <c r="R120" s="11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ht="14.2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30"/>
      <c r="O121" s="30"/>
      <c r="P121" s="10"/>
      <c r="Q121" s="30"/>
      <c r="R121" s="11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ht="14.2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30"/>
      <c r="O122" s="30"/>
      <c r="P122" s="10"/>
      <c r="Q122" s="30"/>
      <c r="R122" s="11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ht="14.2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30"/>
      <c r="O123" s="30"/>
      <c r="P123" s="10"/>
      <c r="Q123" s="30"/>
      <c r="R123" s="11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ht="14.2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30"/>
      <c r="O124" s="30"/>
      <c r="P124" s="10"/>
      <c r="Q124" s="30"/>
      <c r="R124" s="11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ht="14.2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30"/>
      <c r="O125" s="30"/>
      <c r="P125" s="10"/>
      <c r="Q125" s="30"/>
      <c r="R125" s="11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ht="14.2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30"/>
      <c r="O126" s="30"/>
      <c r="P126" s="10"/>
      <c r="Q126" s="30"/>
      <c r="R126" s="1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ht="14.2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30"/>
      <c r="O127" s="30"/>
      <c r="P127" s="10"/>
      <c r="Q127" s="30"/>
      <c r="R127" s="11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ht="14.2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30"/>
      <c r="O128" s="30"/>
      <c r="P128" s="10"/>
      <c r="Q128" s="30"/>
      <c r="R128" s="1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ht="14.2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30"/>
      <c r="O129" s="30"/>
      <c r="P129" s="10"/>
      <c r="Q129" s="30"/>
      <c r="R129" s="11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ht="14.2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30"/>
      <c r="O130" s="30"/>
      <c r="P130" s="10"/>
      <c r="Q130" s="30"/>
      <c r="R130" s="11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ht="14.2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30"/>
      <c r="O131" s="30"/>
      <c r="P131" s="10"/>
      <c r="Q131" s="30"/>
      <c r="R131" s="11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ht="14.2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30"/>
      <c r="O132" s="30"/>
      <c r="P132" s="10"/>
      <c r="Q132" s="30"/>
      <c r="R132" s="11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ht="14.2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30"/>
      <c r="O133" s="30"/>
      <c r="P133" s="10"/>
      <c r="Q133" s="30"/>
      <c r="R133" s="11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ht="14.2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30"/>
      <c r="O134" s="30"/>
      <c r="P134" s="10"/>
      <c r="Q134" s="30"/>
      <c r="R134" s="11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ht="14.2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30"/>
      <c r="O135" s="30"/>
      <c r="P135" s="10"/>
      <c r="Q135" s="30"/>
      <c r="R135" s="11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ht="14.2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30"/>
      <c r="O136" s="30"/>
      <c r="P136" s="10"/>
      <c r="Q136" s="30"/>
      <c r="R136" s="11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ht="14.2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30"/>
      <c r="O137" s="30"/>
      <c r="P137" s="10"/>
      <c r="Q137" s="30"/>
      <c r="R137" s="11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ht="14.2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30"/>
      <c r="O138" s="30"/>
      <c r="P138" s="10"/>
      <c r="Q138" s="30"/>
      <c r="R138" s="11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ht="14.2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30"/>
      <c r="O139" s="30"/>
      <c r="P139" s="10"/>
      <c r="Q139" s="30"/>
      <c r="R139" s="11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ht="14.2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30"/>
      <c r="O140" s="30"/>
      <c r="P140" s="10"/>
      <c r="Q140" s="30"/>
      <c r="R140" s="11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ht="14.2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30"/>
      <c r="O141" s="30"/>
      <c r="P141" s="10"/>
      <c r="Q141" s="30"/>
      <c r="R141" s="11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ht="14.2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30"/>
      <c r="O142" s="30"/>
      <c r="P142" s="10"/>
      <c r="Q142" s="30"/>
      <c r="R142" s="11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ht="14.2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30"/>
      <c r="O143" s="30"/>
      <c r="P143" s="10"/>
      <c r="Q143" s="30"/>
      <c r="R143" s="11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ht="14.2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30"/>
      <c r="O144" s="30"/>
      <c r="P144" s="10"/>
      <c r="Q144" s="30"/>
      <c r="R144" s="11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ht="14.2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30"/>
      <c r="O145" s="30"/>
      <c r="P145" s="10"/>
      <c r="Q145" s="30"/>
      <c r="R145" s="11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ht="14.2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30"/>
      <c r="O146" s="30"/>
      <c r="P146" s="10"/>
      <c r="Q146" s="30"/>
      <c r="R146" s="11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ht="14.2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30"/>
      <c r="O147" s="30"/>
      <c r="P147" s="10"/>
      <c r="Q147" s="30"/>
      <c r="R147" s="11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ht="14.2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30"/>
      <c r="O148" s="30"/>
      <c r="P148" s="10"/>
      <c r="Q148" s="30"/>
      <c r="R148" s="11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ht="14.2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30"/>
      <c r="O149" s="30"/>
      <c r="P149" s="10"/>
      <c r="Q149" s="30"/>
      <c r="R149" s="11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ht="14.2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30"/>
      <c r="O150" s="30"/>
      <c r="P150" s="10"/>
      <c r="Q150" s="30"/>
      <c r="R150" s="11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ht="14.2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30"/>
      <c r="O151" s="30"/>
      <c r="P151" s="10"/>
      <c r="Q151" s="30"/>
      <c r="R151" s="11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ht="14.2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30"/>
      <c r="O152" s="30"/>
      <c r="P152" s="10"/>
      <c r="Q152" s="30"/>
      <c r="R152" s="11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ht="14.2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30"/>
      <c r="O153" s="30"/>
      <c r="P153" s="10"/>
      <c r="Q153" s="30"/>
      <c r="R153" s="11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ht="14.2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30"/>
      <c r="O154" s="30"/>
      <c r="P154" s="10"/>
      <c r="Q154" s="30"/>
      <c r="R154" s="11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ht="14.2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30"/>
      <c r="O155" s="30"/>
      <c r="P155" s="10"/>
      <c r="Q155" s="30"/>
      <c r="R155" s="11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ht="14.2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30"/>
      <c r="O156" s="30"/>
      <c r="P156" s="10"/>
      <c r="Q156" s="30"/>
      <c r="R156" s="11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ht="14.2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30"/>
      <c r="O157" s="30"/>
      <c r="P157" s="10"/>
      <c r="Q157" s="30"/>
      <c r="R157" s="11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ht="14.2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30"/>
      <c r="O158" s="30"/>
      <c r="P158" s="10"/>
      <c r="Q158" s="30"/>
      <c r="R158" s="11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ht="14.2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30"/>
      <c r="O159" s="30"/>
      <c r="P159" s="10"/>
      <c r="Q159" s="30"/>
      <c r="R159" s="11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ht="14.2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30"/>
      <c r="O160" s="30"/>
      <c r="P160" s="10"/>
      <c r="Q160" s="30"/>
      <c r="R160" s="11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ht="14.2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30"/>
      <c r="O161" s="30"/>
      <c r="P161" s="10"/>
      <c r="Q161" s="30"/>
      <c r="R161" s="11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ht="14.2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30"/>
      <c r="O162" s="30"/>
      <c r="P162" s="10"/>
      <c r="Q162" s="30"/>
      <c r="R162" s="11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ht="14.2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30"/>
      <c r="O163" s="30"/>
      <c r="P163" s="10"/>
      <c r="Q163" s="30"/>
      <c r="R163" s="11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ht="14.2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30"/>
      <c r="O164" s="30"/>
      <c r="P164" s="10"/>
      <c r="Q164" s="30"/>
      <c r="R164" s="11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ht="14.2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30"/>
      <c r="O165" s="30"/>
      <c r="P165" s="10"/>
      <c r="Q165" s="30"/>
      <c r="R165" s="11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ht="14.2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30"/>
      <c r="O166" s="30"/>
      <c r="P166" s="10"/>
      <c r="Q166" s="30"/>
      <c r="R166" s="11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ht="14.2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30"/>
      <c r="O167" s="30"/>
      <c r="P167" s="10"/>
      <c r="Q167" s="30"/>
      <c r="R167" s="11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ht="14.2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30"/>
      <c r="O168" s="30"/>
      <c r="P168" s="10"/>
      <c r="Q168" s="30"/>
      <c r="R168" s="11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ht="14.2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30"/>
      <c r="O169" s="30"/>
      <c r="P169" s="10"/>
      <c r="Q169" s="30"/>
      <c r="R169" s="11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ht="14.2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30"/>
      <c r="O170" s="30"/>
      <c r="P170" s="10"/>
      <c r="Q170" s="30"/>
      <c r="R170" s="11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ht="14.2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30"/>
      <c r="O171" s="30"/>
      <c r="P171" s="10"/>
      <c r="Q171" s="30"/>
      <c r="R171" s="11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ht="14.2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30"/>
      <c r="O172" s="30"/>
      <c r="P172" s="10"/>
      <c r="Q172" s="30"/>
      <c r="R172" s="11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ht="14.2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30"/>
      <c r="O173" s="30"/>
      <c r="P173" s="10"/>
      <c r="Q173" s="30"/>
      <c r="R173" s="11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ht="14.2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30"/>
      <c r="O174" s="30"/>
      <c r="P174" s="10"/>
      <c r="Q174" s="30"/>
      <c r="R174" s="11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ht="14.2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30"/>
      <c r="O175" s="30"/>
      <c r="P175" s="10"/>
      <c r="Q175" s="30"/>
      <c r="R175" s="11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ht="14.2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30"/>
      <c r="O176" s="30"/>
      <c r="P176" s="10"/>
      <c r="Q176" s="30"/>
      <c r="R176" s="11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ht="14.2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30"/>
      <c r="O177" s="30"/>
      <c r="P177" s="10"/>
      <c r="Q177" s="30"/>
      <c r="R177" s="11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ht="14.2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30"/>
      <c r="O178" s="30"/>
      <c r="P178" s="10"/>
      <c r="Q178" s="30"/>
      <c r="R178" s="11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ht="14.2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30"/>
      <c r="O179" s="30"/>
      <c r="P179" s="10"/>
      <c r="Q179" s="30"/>
      <c r="R179" s="11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ht="14.2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30"/>
      <c r="O180" s="30"/>
      <c r="P180" s="10"/>
      <c r="Q180" s="30"/>
      <c r="R180" s="11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4.2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30"/>
      <c r="O181" s="30"/>
      <c r="P181" s="10"/>
      <c r="Q181" s="30"/>
      <c r="R181" s="11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ht="14.2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30"/>
      <c r="O182" s="30"/>
      <c r="P182" s="10"/>
      <c r="Q182" s="30"/>
      <c r="R182" s="11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ht="14.2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30"/>
      <c r="O183" s="30"/>
      <c r="P183" s="10"/>
      <c r="Q183" s="30"/>
      <c r="R183" s="11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4.2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30"/>
      <c r="O184" s="30"/>
      <c r="P184" s="10"/>
      <c r="Q184" s="30"/>
      <c r="R184" s="11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ht="14.2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30"/>
      <c r="O185" s="30"/>
      <c r="P185" s="10"/>
      <c r="Q185" s="30"/>
      <c r="R185" s="11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ht="14.2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30"/>
      <c r="O186" s="30"/>
      <c r="P186" s="10"/>
      <c r="Q186" s="30"/>
      <c r="R186" s="11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ht="14.2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30"/>
      <c r="O187" s="30"/>
      <c r="P187" s="10"/>
      <c r="Q187" s="30"/>
      <c r="R187" s="11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ht="14.2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30"/>
      <c r="O188" s="30"/>
      <c r="P188" s="10"/>
      <c r="Q188" s="30"/>
      <c r="R188" s="11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ht="14.2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30"/>
      <c r="O189" s="30"/>
      <c r="P189" s="10"/>
      <c r="Q189" s="30"/>
      <c r="R189" s="11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ht="14.2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30"/>
      <c r="O190" s="30"/>
      <c r="P190" s="10"/>
      <c r="Q190" s="30"/>
      <c r="R190" s="11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ht="14.2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30"/>
      <c r="O191" s="30"/>
      <c r="P191" s="10"/>
      <c r="Q191" s="30"/>
      <c r="R191" s="11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ht="14.2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30"/>
      <c r="O192" s="30"/>
      <c r="P192" s="10"/>
      <c r="Q192" s="30"/>
      <c r="R192" s="11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ht="14.2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30"/>
      <c r="O193" s="30"/>
      <c r="P193" s="10"/>
      <c r="Q193" s="30"/>
      <c r="R193" s="11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ht="14.2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30"/>
      <c r="O194" s="30"/>
      <c r="P194" s="10"/>
      <c r="Q194" s="30"/>
      <c r="R194" s="11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ht="14.2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30"/>
      <c r="O195" s="30"/>
      <c r="P195" s="10"/>
      <c r="Q195" s="30"/>
      <c r="R195" s="11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ht="14.2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30"/>
      <c r="O196" s="30"/>
      <c r="P196" s="10"/>
      <c r="Q196" s="30"/>
      <c r="R196" s="11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ht="14.2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30"/>
      <c r="O197" s="30"/>
      <c r="P197" s="10"/>
      <c r="Q197" s="30"/>
      <c r="R197" s="11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ht="14.2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30"/>
      <c r="O198" s="30"/>
      <c r="P198" s="10"/>
      <c r="Q198" s="30"/>
      <c r="R198" s="11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ht="14.2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30"/>
      <c r="O199" s="30"/>
      <c r="P199" s="10"/>
      <c r="Q199" s="30"/>
      <c r="R199" s="11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ht="14.2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30"/>
      <c r="O200" s="30"/>
      <c r="P200" s="10"/>
      <c r="Q200" s="30"/>
      <c r="R200" s="11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ht="14.2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30"/>
      <c r="O201" s="30"/>
      <c r="P201" s="10"/>
      <c r="Q201" s="30"/>
      <c r="R201" s="11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4.2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30"/>
      <c r="O202" s="30"/>
      <c r="P202" s="10"/>
      <c r="Q202" s="30"/>
      <c r="R202" s="11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ht="14.2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30"/>
      <c r="O203" s="30"/>
      <c r="P203" s="10"/>
      <c r="Q203" s="30"/>
      <c r="R203" s="11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ht="14.2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30"/>
      <c r="O204" s="30"/>
      <c r="P204" s="10"/>
      <c r="Q204" s="30"/>
      <c r="R204" s="11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ht="14.2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30"/>
      <c r="O205" s="30"/>
      <c r="P205" s="10"/>
      <c r="Q205" s="30"/>
      <c r="R205" s="11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ht="14.2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30"/>
      <c r="O206" s="30"/>
      <c r="P206" s="10"/>
      <c r="Q206" s="30"/>
      <c r="R206" s="11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ht="14.2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30"/>
      <c r="O207" s="30"/>
      <c r="P207" s="10"/>
      <c r="Q207" s="30"/>
      <c r="R207" s="11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ht="14.2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30"/>
      <c r="O208" s="30"/>
      <c r="P208" s="10"/>
      <c r="Q208" s="30"/>
      <c r="R208" s="11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ht="14.2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30"/>
      <c r="O209" s="30"/>
      <c r="P209" s="10"/>
      <c r="Q209" s="30"/>
      <c r="R209" s="11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ht="14.2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30"/>
      <c r="O210" s="30"/>
      <c r="P210" s="10"/>
      <c r="Q210" s="30"/>
      <c r="R210" s="11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ht="14.2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30"/>
      <c r="O211" s="30"/>
      <c r="P211" s="10"/>
      <c r="Q211" s="30"/>
      <c r="R211" s="11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ht="14.2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30"/>
      <c r="O212" s="30"/>
      <c r="P212" s="10"/>
      <c r="Q212" s="30"/>
      <c r="R212" s="11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ht="14.2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30"/>
      <c r="O213" s="30"/>
      <c r="P213" s="10"/>
      <c r="Q213" s="30"/>
      <c r="R213" s="11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ht="14.2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30"/>
      <c r="O214" s="30"/>
      <c r="P214" s="10"/>
      <c r="Q214" s="30"/>
      <c r="R214" s="11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ht="14.2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30"/>
      <c r="O215" s="30"/>
      <c r="P215" s="10"/>
      <c r="Q215" s="30"/>
      <c r="R215" s="11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ht="14.2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30"/>
      <c r="O216" s="30"/>
      <c r="P216" s="10"/>
      <c r="Q216" s="30"/>
      <c r="R216" s="11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ht="14.2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30"/>
      <c r="O217" s="30"/>
      <c r="P217" s="10"/>
      <c r="Q217" s="30"/>
      <c r="R217" s="11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ht="14.2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30"/>
      <c r="O218" s="30"/>
      <c r="P218" s="10"/>
      <c r="Q218" s="30"/>
      <c r="R218" s="11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ht="14.2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30"/>
      <c r="O219" s="30"/>
      <c r="P219" s="10"/>
      <c r="Q219" s="30"/>
      <c r="R219" s="11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ht="14.2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30"/>
      <c r="O220" s="30"/>
      <c r="P220" s="10"/>
      <c r="Q220" s="30"/>
      <c r="R220" s="11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ht="14.2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30"/>
      <c r="O221" s="30"/>
      <c r="P221" s="10"/>
      <c r="Q221" s="30"/>
      <c r="R221" s="11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4.2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30"/>
      <c r="O222" s="30"/>
      <c r="P222" s="10"/>
      <c r="Q222" s="30"/>
      <c r="R222" s="11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4.2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30"/>
      <c r="O223" s="30"/>
      <c r="P223" s="10"/>
      <c r="Q223" s="30"/>
      <c r="R223" s="11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4.2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30"/>
      <c r="O224" s="30"/>
      <c r="P224" s="10"/>
      <c r="Q224" s="30"/>
      <c r="R224" s="11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4.2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30"/>
      <c r="O225" s="30"/>
      <c r="P225" s="10"/>
      <c r="Q225" s="30"/>
      <c r="R225" s="11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4.2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30"/>
      <c r="O226" s="30"/>
      <c r="P226" s="10"/>
      <c r="Q226" s="30"/>
      <c r="R226" s="11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4.2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30"/>
      <c r="O227" s="30"/>
      <c r="P227" s="10"/>
      <c r="Q227" s="30"/>
      <c r="R227" s="11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4.2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30"/>
      <c r="O228" s="30"/>
      <c r="P228" s="10"/>
      <c r="Q228" s="30"/>
      <c r="R228" s="11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4.2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30"/>
      <c r="O229" s="30"/>
      <c r="P229" s="10"/>
      <c r="Q229" s="30"/>
      <c r="R229" s="11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4.2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30"/>
      <c r="O230" s="30"/>
      <c r="P230" s="10"/>
      <c r="Q230" s="30"/>
      <c r="R230" s="11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4.2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30"/>
      <c r="O231" s="30"/>
      <c r="P231" s="10"/>
      <c r="Q231" s="30"/>
      <c r="R231" s="11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4.2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30"/>
      <c r="O232" s="30"/>
      <c r="P232" s="10"/>
      <c r="Q232" s="30"/>
      <c r="R232" s="11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4.2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30"/>
      <c r="O233" s="30"/>
      <c r="P233" s="10"/>
      <c r="Q233" s="30"/>
      <c r="R233" s="11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4.2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30"/>
      <c r="O234" s="30"/>
      <c r="P234" s="10"/>
      <c r="Q234" s="30"/>
      <c r="R234" s="11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4.2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30"/>
      <c r="O235" s="30"/>
      <c r="P235" s="10"/>
      <c r="Q235" s="30"/>
      <c r="R235" s="11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4.2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30"/>
      <c r="O236" s="30"/>
      <c r="P236" s="10"/>
      <c r="Q236" s="30"/>
      <c r="R236" s="11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4.2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30"/>
      <c r="O237" s="30"/>
      <c r="P237" s="10"/>
      <c r="Q237" s="30"/>
      <c r="R237" s="11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4.2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30"/>
      <c r="O238" s="30"/>
      <c r="P238" s="10"/>
      <c r="Q238" s="30"/>
      <c r="R238" s="11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4.2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30"/>
      <c r="O239" s="30"/>
      <c r="P239" s="10"/>
      <c r="Q239" s="30"/>
      <c r="R239" s="11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4.2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30"/>
      <c r="O240" s="30"/>
      <c r="P240" s="10"/>
      <c r="Q240" s="30"/>
      <c r="R240" s="11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4.2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30"/>
      <c r="O241" s="30"/>
      <c r="P241" s="10"/>
      <c r="Q241" s="30"/>
      <c r="R241" s="11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4.2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30"/>
      <c r="O242" s="30"/>
      <c r="P242" s="10"/>
      <c r="Q242" s="30"/>
      <c r="R242" s="11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4.2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30"/>
      <c r="O243" s="30"/>
      <c r="P243" s="10"/>
      <c r="Q243" s="30"/>
      <c r="R243" s="11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4.2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30"/>
      <c r="O244" s="30"/>
      <c r="P244" s="10"/>
      <c r="Q244" s="30"/>
      <c r="R244" s="11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ht="14.2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30"/>
      <c r="O245" s="30"/>
      <c r="P245" s="10"/>
      <c r="Q245" s="30"/>
      <c r="R245" s="11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ht="14.2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30"/>
      <c r="O246" s="30"/>
      <c r="P246" s="10"/>
      <c r="Q246" s="30"/>
      <c r="R246" s="11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ht="14.2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30"/>
      <c r="O247" s="30"/>
      <c r="P247" s="10"/>
      <c r="Q247" s="30"/>
      <c r="R247" s="11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ht="14.2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30"/>
      <c r="O248" s="30"/>
      <c r="P248" s="10"/>
      <c r="Q248" s="30"/>
      <c r="R248" s="11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ht="14.2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30"/>
      <c r="O249" s="30"/>
      <c r="P249" s="10"/>
      <c r="Q249" s="30"/>
      <c r="R249" s="11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ht="14.2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30"/>
      <c r="O250" s="30"/>
      <c r="P250" s="10"/>
      <c r="Q250" s="30"/>
      <c r="R250" s="11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ht="14.2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30"/>
      <c r="O251" s="30"/>
      <c r="P251" s="10"/>
      <c r="Q251" s="30"/>
      <c r="R251" s="11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ht="14.2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30"/>
      <c r="O252" s="30"/>
      <c r="P252" s="10"/>
      <c r="Q252" s="30"/>
      <c r="R252" s="11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ht="14.2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30"/>
      <c r="O253" s="30"/>
      <c r="P253" s="10"/>
      <c r="Q253" s="30"/>
      <c r="R253" s="11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ht="14.2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30"/>
      <c r="O254" s="30"/>
      <c r="P254" s="10"/>
      <c r="Q254" s="30"/>
      <c r="R254" s="11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ht="14.2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30"/>
      <c r="O255" s="30"/>
      <c r="P255" s="10"/>
      <c r="Q255" s="30"/>
      <c r="R255" s="11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ht="14.2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30"/>
      <c r="O256" s="30"/>
      <c r="P256" s="10"/>
      <c r="Q256" s="30"/>
      <c r="R256" s="11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ht="14.2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30"/>
      <c r="O257" s="30"/>
      <c r="P257" s="10"/>
      <c r="Q257" s="30"/>
      <c r="R257" s="11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ht="14.2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30"/>
      <c r="O258" s="30"/>
      <c r="P258" s="10"/>
      <c r="Q258" s="30"/>
      <c r="R258" s="11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ht="14.2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30"/>
      <c r="O259" s="30"/>
      <c r="P259" s="10"/>
      <c r="Q259" s="30"/>
      <c r="R259" s="11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4.2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30"/>
      <c r="O260" s="30"/>
      <c r="P260" s="10"/>
      <c r="Q260" s="30"/>
      <c r="R260" s="11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4.2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30"/>
      <c r="O261" s="30"/>
      <c r="P261" s="10"/>
      <c r="Q261" s="30"/>
      <c r="R261" s="11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4.2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30"/>
      <c r="O262" s="30"/>
      <c r="P262" s="10"/>
      <c r="Q262" s="30"/>
      <c r="R262" s="11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4.2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30"/>
      <c r="O263" s="30"/>
      <c r="P263" s="10"/>
      <c r="Q263" s="30"/>
      <c r="R263" s="11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4.2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30"/>
      <c r="O264" s="30"/>
      <c r="P264" s="10"/>
      <c r="Q264" s="30"/>
      <c r="R264" s="11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4.2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30"/>
      <c r="O265" s="30"/>
      <c r="P265" s="10"/>
      <c r="Q265" s="30"/>
      <c r="R265" s="11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4.2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30"/>
      <c r="O266" s="30"/>
      <c r="P266" s="10"/>
      <c r="Q266" s="30"/>
      <c r="R266" s="11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4.2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30"/>
      <c r="O267" s="30"/>
      <c r="P267" s="10"/>
      <c r="Q267" s="30"/>
      <c r="R267" s="11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4.2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30"/>
      <c r="O268" s="30"/>
      <c r="P268" s="10"/>
      <c r="Q268" s="30"/>
      <c r="R268" s="11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4.2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30"/>
      <c r="O269" s="30"/>
      <c r="P269" s="10"/>
      <c r="Q269" s="30"/>
      <c r="R269" s="11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ht="14.2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30"/>
      <c r="O270" s="30"/>
      <c r="P270" s="10"/>
      <c r="Q270" s="30"/>
      <c r="R270" s="11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ht="14.2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30"/>
      <c r="O271" s="30"/>
      <c r="P271" s="10"/>
      <c r="Q271" s="30"/>
      <c r="R271" s="11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ht="14.2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30"/>
      <c r="O272" s="30"/>
      <c r="P272" s="10"/>
      <c r="Q272" s="30"/>
      <c r="R272" s="11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ht="14.2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30"/>
      <c r="O273" s="30"/>
      <c r="P273" s="10"/>
      <c r="Q273" s="30"/>
      <c r="R273" s="11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ht="14.2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30"/>
      <c r="O274" s="30"/>
      <c r="P274" s="10"/>
      <c r="Q274" s="30"/>
      <c r="R274" s="11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ht="14.2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30"/>
      <c r="O275" s="30"/>
      <c r="P275" s="10"/>
      <c r="Q275" s="30"/>
      <c r="R275" s="11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ht="14.2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30"/>
      <c r="O276" s="30"/>
      <c r="P276" s="10"/>
      <c r="Q276" s="30"/>
      <c r="R276" s="11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ht="14.2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30"/>
      <c r="O277" s="30"/>
      <c r="P277" s="10"/>
      <c r="Q277" s="30"/>
      <c r="R277" s="11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ht="14.2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30"/>
      <c r="O278" s="30"/>
      <c r="P278" s="10"/>
      <c r="Q278" s="30"/>
      <c r="R278" s="11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ht="14.2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30"/>
      <c r="O279" s="30"/>
      <c r="P279" s="10"/>
      <c r="Q279" s="30"/>
      <c r="R279" s="11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ht="14.2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30"/>
      <c r="O280" s="30"/>
      <c r="P280" s="10"/>
      <c r="Q280" s="30"/>
      <c r="R280" s="11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ht="14.2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30"/>
      <c r="O281" s="30"/>
      <c r="P281" s="10"/>
      <c r="Q281" s="30"/>
      <c r="R281" s="11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ht="14.2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30"/>
      <c r="O282" s="30"/>
      <c r="P282" s="10"/>
      <c r="Q282" s="30"/>
      <c r="R282" s="11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ht="14.2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30"/>
      <c r="O283" s="30"/>
      <c r="P283" s="10"/>
      <c r="Q283" s="30"/>
      <c r="R283" s="11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ht="14.2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30"/>
      <c r="O284" s="30"/>
      <c r="P284" s="10"/>
      <c r="Q284" s="30"/>
      <c r="R284" s="11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ht="14.2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30"/>
      <c r="O285" s="30"/>
      <c r="P285" s="10"/>
      <c r="Q285" s="30"/>
      <c r="R285" s="11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ht="14.2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30"/>
      <c r="O286" s="30"/>
      <c r="P286" s="10"/>
      <c r="Q286" s="30"/>
      <c r="R286" s="11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ht="14.2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30"/>
      <c r="O287" s="30"/>
      <c r="P287" s="10"/>
      <c r="Q287" s="30"/>
      <c r="R287" s="11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ht="14.2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30"/>
      <c r="O288" s="30"/>
      <c r="P288" s="10"/>
      <c r="Q288" s="30"/>
      <c r="R288" s="11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ht="14.2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30"/>
      <c r="O289" s="30"/>
      <c r="P289" s="10"/>
      <c r="Q289" s="30"/>
      <c r="R289" s="11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ht="14.2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30"/>
      <c r="O290" s="30"/>
      <c r="P290" s="10"/>
      <c r="Q290" s="30"/>
      <c r="R290" s="11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ht="14.2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30"/>
      <c r="O291" s="30"/>
      <c r="P291" s="10"/>
      <c r="Q291" s="30"/>
      <c r="R291" s="11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ht="14.2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30"/>
      <c r="O292" s="30"/>
      <c r="P292" s="10"/>
      <c r="Q292" s="30"/>
      <c r="R292" s="11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ht="14.2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30"/>
      <c r="O293" s="30"/>
      <c r="P293" s="10"/>
      <c r="Q293" s="30"/>
      <c r="R293" s="11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ht="14.2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30"/>
      <c r="O294" s="30"/>
      <c r="P294" s="10"/>
      <c r="Q294" s="30"/>
      <c r="R294" s="11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ht="14.2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30"/>
      <c r="O295" s="30"/>
      <c r="P295" s="10"/>
      <c r="Q295" s="30"/>
      <c r="R295" s="11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ht="14.2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30"/>
      <c r="O296" s="30"/>
      <c r="P296" s="10"/>
      <c r="Q296" s="30"/>
      <c r="R296" s="11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ht="14.2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30"/>
      <c r="O297" s="30"/>
      <c r="P297" s="10"/>
      <c r="Q297" s="30"/>
      <c r="R297" s="11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ht="14.2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30"/>
      <c r="O298" s="30"/>
      <c r="P298" s="10"/>
      <c r="Q298" s="30"/>
      <c r="R298" s="11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ht="14.2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30"/>
      <c r="O299" s="30"/>
      <c r="P299" s="10"/>
      <c r="Q299" s="30"/>
      <c r="R299" s="11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ht="14.2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30"/>
      <c r="O300" s="30"/>
      <c r="P300" s="10"/>
      <c r="Q300" s="30"/>
      <c r="R300" s="11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ht="14.2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30"/>
      <c r="O301" s="30"/>
      <c r="P301" s="10"/>
      <c r="Q301" s="30"/>
      <c r="R301" s="11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ht="14.2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30"/>
      <c r="O302" s="30"/>
      <c r="P302" s="10"/>
      <c r="Q302" s="30"/>
      <c r="R302" s="11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ht="14.2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30"/>
      <c r="O303" s="30"/>
      <c r="P303" s="10"/>
      <c r="Q303" s="30"/>
      <c r="R303" s="11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ht="14.2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30"/>
      <c r="O304" s="30"/>
      <c r="P304" s="10"/>
      <c r="Q304" s="30"/>
      <c r="R304" s="11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ht="14.2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30"/>
      <c r="O305" s="30"/>
      <c r="P305" s="10"/>
      <c r="Q305" s="30"/>
      <c r="R305" s="11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ht="14.2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30"/>
      <c r="O306" s="30"/>
      <c r="P306" s="10"/>
      <c r="Q306" s="30"/>
      <c r="R306" s="11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ht="14.2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30"/>
      <c r="O307" s="30"/>
      <c r="P307" s="10"/>
      <c r="Q307" s="30"/>
      <c r="R307" s="11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ht="14.2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30"/>
      <c r="O308" s="30"/>
      <c r="P308" s="10"/>
      <c r="Q308" s="30"/>
      <c r="R308" s="11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ht="14.2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30"/>
      <c r="O309" s="30"/>
      <c r="P309" s="10"/>
      <c r="Q309" s="30"/>
      <c r="R309" s="11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ht="14.2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30"/>
      <c r="O310" s="30"/>
      <c r="P310" s="10"/>
      <c r="Q310" s="30"/>
      <c r="R310" s="11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ht="14.2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30"/>
      <c r="O311" s="30"/>
      <c r="P311" s="10"/>
      <c r="Q311" s="30"/>
      <c r="R311" s="11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ht="14.2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30"/>
      <c r="O312" s="30"/>
      <c r="P312" s="10"/>
      <c r="Q312" s="30"/>
      <c r="R312" s="11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ht="14.2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30"/>
      <c r="O313" s="30"/>
      <c r="P313" s="10"/>
      <c r="Q313" s="30"/>
      <c r="R313" s="11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ht="14.2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30"/>
      <c r="O314" s="30"/>
      <c r="P314" s="10"/>
      <c r="Q314" s="30"/>
      <c r="R314" s="11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ht="14.2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30"/>
      <c r="O315" s="30"/>
      <c r="P315" s="10"/>
      <c r="Q315" s="30"/>
      <c r="R315" s="11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ht="14.2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30"/>
      <c r="O316" s="30"/>
      <c r="P316" s="10"/>
      <c r="Q316" s="30"/>
      <c r="R316" s="11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4.2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30"/>
      <c r="O317" s="30"/>
      <c r="P317" s="10"/>
      <c r="Q317" s="30"/>
      <c r="R317" s="11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4.2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30"/>
      <c r="O318" s="30"/>
      <c r="P318" s="10"/>
      <c r="Q318" s="30"/>
      <c r="R318" s="11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4.2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30"/>
      <c r="O319" s="30"/>
      <c r="P319" s="10"/>
      <c r="Q319" s="30"/>
      <c r="R319" s="11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4.2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30"/>
      <c r="O320" s="30"/>
      <c r="P320" s="10"/>
      <c r="Q320" s="30"/>
      <c r="R320" s="11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4.2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30"/>
      <c r="O321" s="30"/>
      <c r="P321" s="10"/>
      <c r="Q321" s="30"/>
      <c r="R321" s="11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4.2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30"/>
      <c r="O322" s="30"/>
      <c r="P322" s="10"/>
      <c r="Q322" s="30"/>
      <c r="R322" s="11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4.2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30"/>
      <c r="O323" s="30"/>
      <c r="P323" s="10"/>
      <c r="Q323" s="30"/>
      <c r="R323" s="11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4.2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30"/>
      <c r="O324" s="30"/>
      <c r="P324" s="10"/>
      <c r="Q324" s="30"/>
      <c r="R324" s="11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4.2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30"/>
      <c r="O325" s="30"/>
      <c r="P325" s="10"/>
      <c r="Q325" s="30"/>
      <c r="R325" s="11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4.2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30"/>
      <c r="O326" s="30"/>
      <c r="P326" s="10"/>
      <c r="Q326" s="30"/>
      <c r="R326" s="11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4.2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30"/>
      <c r="O327" s="30"/>
      <c r="P327" s="10"/>
      <c r="Q327" s="30"/>
      <c r="R327" s="11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4.2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30"/>
      <c r="O328" s="30"/>
      <c r="P328" s="10"/>
      <c r="Q328" s="30"/>
      <c r="R328" s="11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4.2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30"/>
      <c r="O329" s="30"/>
      <c r="P329" s="10"/>
      <c r="Q329" s="30"/>
      <c r="R329" s="11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4.2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30"/>
      <c r="O330" s="30"/>
      <c r="P330" s="10"/>
      <c r="Q330" s="30"/>
      <c r="R330" s="11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4.2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30"/>
      <c r="O331" s="30"/>
      <c r="P331" s="10"/>
      <c r="Q331" s="30"/>
      <c r="R331" s="11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4.2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30"/>
      <c r="O332" s="30"/>
      <c r="P332" s="10"/>
      <c r="Q332" s="30"/>
      <c r="R332" s="11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4.2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30"/>
      <c r="O333" s="30"/>
      <c r="P333" s="10"/>
      <c r="Q333" s="30"/>
      <c r="R333" s="11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4.2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30"/>
      <c r="O334" s="30"/>
      <c r="P334" s="10"/>
      <c r="Q334" s="30"/>
      <c r="R334" s="11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4.2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30"/>
      <c r="O335" s="30"/>
      <c r="P335" s="10"/>
      <c r="Q335" s="30"/>
      <c r="R335" s="11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4.2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30"/>
      <c r="O336" s="30"/>
      <c r="P336" s="10"/>
      <c r="Q336" s="30"/>
      <c r="R336" s="11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4.2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30"/>
      <c r="O337" s="30"/>
      <c r="P337" s="10"/>
      <c r="Q337" s="30"/>
      <c r="R337" s="11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4.2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30"/>
      <c r="O338" s="30"/>
      <c r="P338" s="10"/>
      <c r="Q338" s="30"/>
      <c r="R338" s="11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4.2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30"/>
      <c r="O339" s="30"/>
      <c r="P339" s="10"/>
      <c r="Q339" s="30"/>
      <c r="R339" s="11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4.2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30"/>
      <c r="O340" s="30"/>
      <c r="P340" s="10"/>
      <c r="Q340" s="30"/>
      <c r="R340" s="11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4.2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30"/>
      <c r="O341" s="30"/>
      <c r="P341" s="10"/>
      <c r="Q341" s="30"/>
      <c r="R341" s="11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4.2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30"/>
      <c r="O342" s="30"/>
      <c r="P342" s="10"/>
      <c r="Q342" s="30"/>
      <c r="R342" s="11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4.2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30"/>
      <c r="O343" s="30"/>
      <c r="P343" s="10"/>
      <c r="Q343" s="30"/>
      <c r="R343" s="11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4.2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30"/>
      <c r="O344" s="30"/>
      <c r="P344" s="10"/>
      <c r="Q344" s="30"/>
      <c r="R344" s="11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4.2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30"/>
      <c r="O345" s="30"/>
      <c r="P345" s="10"/>
      <c r="Q345" s="30"/>
      <c r="R345" s="11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4.2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30"/>
      <c r="O346" s="30"/>
      <c r="P346" s="10"/>
      <c r="Q346" s="30"/>
      <c r="R346" s="11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4.2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30"/>
      <c r="O347" s="30"/>
      <c r="P347" s="10"/>
      <c r="Q347" s="30"/>
      <c r="R347" s="11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4.2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30"/>
      <c r="O348" s="30"/>
      <c r="P348" s="10"/>
      <c r="Q348" s="30"/>
      <c r="R348" s="11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4.2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30"/>
      <c r="O349" s="30"/>
      <c r="P349" s="10"/>
      <c r="Q349" s="30"/>
      <c r="R349" s="11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4.2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30"/>
      <c r="O350" s="30"/>
      <c r="P350" s="10"/>
      <c r="Q350" s="30"/>
      <c r="R350" s="11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4.2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30"/>
      <c r="O351" s="30"/>
      <c r="P351" s="10"/>
      <c r="Q351" s="30"/>
      <c r="R351" s="11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4.2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30"/>
      <c r="O352" s="30"/>
      <c r="P352" s="10"/>
      <c r="Q352" s="30"/>
      <c r="R352" s="11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4.2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30"/>
      <c r="O353" s="30"/>
      <c r="P353" s="10"/>
      <c r="Q353" s="30"/>
      <c r="R353" s="11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4.2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30"/>
      <c r="O354" s="30"/>
      <c r="P354" s="10"/>
      <c r="Q354" s="30"/>
      <c r="R354" s="11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4.2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30"/>
      <c r="O355" s="30"/>
      <c r="P355" s="10"/>
      <c r="Q355" s="30"/>
      <c r="R355" s="11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4.2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30"/>
      <c r="O356" s="30"/>
      <c r="P356" s="10"/>
      <c r="Q356" s="30"/>
      <c r="R356" s="11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4.2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30"/>
      <c r="O357" s="30"/>
      <c r="P357" s="10"/>
      <c r="Q357" s="30"/>
      <c r="R357" s="11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4.2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30"/>
      <c r="O358" s="30"/>
      <c r="P358" s="10"/>
      <c r="Q358" s="30"/>
      <c r="R358" s="11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4.2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30"/>
      <c r="O359" s="30"/>
      <c r="P359" s="10"/>
      <c r="Q359" s="30"/>
      <c r="R359" s="11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4.2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30"/>
      <c r="O360" s="30"/>
      <c r="P360" s="10"/>
      <c r="Q360" s="30"/>
      <c r="R360" s="11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4.2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30"/>
      <c r="O361" s="30"/>
      <c r="P361" s="10"/>
      <c r="Q361" s="30"/>
      <c r="R361" s="11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4.2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30"/>
      <c r="O362" s="30"/>
      <c r="P362" s="10"/>
      <c r="Q362" s="30"/>
      <c r="R362" s="11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4.2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30"/>
      <c r="O363" s="30"/>
      <c r="P363" s="10"/>
      <c r="Q363" s="30"/>
      <c r="R363" s="11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4.2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30"/>
      <c r="O364" s="30"/>
      <c r="P364" s="10"/>
      <c r="Q364" s="30"/>
      <c r="R364" s="11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4.2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30"/>
      <c r="O365" s="30"/>
      <c r="P365" s="10"/>
      <c r="Q365" s="30"/>
      <c r="R365" s="11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4.2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30"/>
      <c r="O366" s="30"/>
      <c r="P366" s="10"/>
      <c r="Q366" s="30"/>
      <c r="R366" s="11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4.2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30"/>
      <c r="O367" s="30"/>
      <c r="P367" s="10"/>
      <c r="Q367" s="30"/>
      <c r="R367" s="11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4.2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30"/>
      <c r="O368" s="30"/>
      <c r="P368" s="10"/>
      <c r="Q368" s="30"/>
      <c r="R368" s="11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4.2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30"/>
      <c r="O369" s="30"/>
      <c r="P369" s="10"/>
      <c r="Q369" s="30"/>
      <c r="R369" s="11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4.2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30"/>
      <c r="O370" s="30"/>
      <c r="P370" s="10"/>
      <c r="Q370" s="30"/>
      <c r="R370" s="11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4.2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30"/>
      <c r="O371" s="30"/>
      <c r="P371" s="10"/>
      <c r="Q371" s="30"/>
      <c r="R371" s="11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4.2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30"/>
      <c r="O372" s="30"/>
      <c r="P372" s="10"/>
      <c r="Q372" s="30"/>
      <c r="R372" s="11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4.2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30"/>
      <c r="O373" s="30"/>
      <c r="P373" s="10"/>
      <c r="Q373" s="30"/>
      <c r="R373" s="11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4.2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30"/>
      <c r="O374" s="30"/>
      <c r="P374" s="10"/>
      <c r="Q374" s="30"/>
      <c r="R374" s="11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4.2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30"/>
      <c r="O375" s="30"/>
      <c r="P375" s="10"/>
      <c r="Q375" s="30"/>
      <c r="R375" s="11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4.2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30"/>
      <c r="O376" s="30"/>
      <c r="P376" s="10"/>
      <c r="Q376" s="30"/>
      <c r="R376" s="11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4.2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30"/>
      <c r="O377" s="30"/>
      <c r="P377" s="10"/>
      <c r="Q377" s="30"/>
      <c r="R377" s="11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4.2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30"/>
      <c r="O378" s="30"/>
      <c r="P378" s="10"/>
      <c r="Q378" s="30"/>
      <c r="R378" s="11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4.2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30"/>
      <c r="O379" s="30"/>
      <c r="P379" s="10"/>
      <c r="Q379" s="30"/>
      <c r="R379" s="11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4.2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30"/>
      <c r="O380" s="30"/>
      <c r="P380" s="10"/>
      <c r="Q380" s="30"/>
      <c r="R380" s="11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4.2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30"/>
      <c r="O381" s="30"/>
      <c r="P381" s="10"/>
      <c r="Q381" s="30"/>
      <c r="R381" s="11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4.2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30"/>
      <c r="O382" s="30"/>
      <c r="P382" s="10"/>
      <c r="Q382" s="30"/>
      <c r="R382" s="11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4.2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30"/>
      <c r="O383" s="30"/>
      <c r="P383" s="10"/>
      <c r="Q383" s="30"/>
      <c r="R383" s="11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4.2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30"/>
      <c r="O384" s="30"/>
      <c r="P384" s="10"/>
      <c r="Q384" s="30"/>
      <c r="R384" s="11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4.2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30"/>
      <c r="O385" s="30"/>
      <c r="P385" s="10"/>
      <c r="Q385" s="30"/>
      <c r="R385" s="11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4.2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30"/>
      <c r="O386" s="30"/>
      <c r="P386" s="10"/>
      <c r="Q386" s="30"/>
      <c r="R386" s="11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4.2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30"/>
      <c r="O387" s="30"/>
      <c r="P387" s="10"/>
      <c r="Q387" s="30"/>
      <c r="R387" s="11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4.2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30"/>
      <c r="O388" s="30"/>
      <c r="P388" s="10"/>
      <c r="Q388" s="30"/>
      <c r="R388" s="11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4.2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30"/>
      <c r="O389" s="30"/>
      <c r="P389" s="10"/>
      <c r="Q389" s="30"/>
      <c r="R389" s="11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4.2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30"/>
      <c r="O390" s="30"/>
      <c r="P390" s="10"/>
      <c r="Q390" s="30"/>
      <c r="R390" s="11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4.2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30"/>
      <c r="O391" s="30"/>
      <c r="P391" s="10"/>
      <c r="Q391" s="30"/>
      <c r="R391" s="11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4.2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30"/>
      <c r="O392" s="30"/>
      <c r="P392" s="10"/>
      <c r="Q392" s="30"/>
      <c r="R392" s="11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4.2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30"/>
      <c r="O393" s="30"/>
      <c r="P393" s="10"/>
      <c r="Q393" s="30"/>
      <c r="R393" s="11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4.2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30"/>
      <c r="O394" s="30"/>
      <c r="P394" s="10"/>
      <c r="Q394" s="30"/>
      <c r="R394" s="11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4.2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30"/>
      <c r="O395" s="30"/>
      <c r="P395" s="10"/>
      <c r="Q395" s="30"/>
      <c r="R395" s="11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4.2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30"/>
      <c r="O396" s="30"/>
      <c r="P396" s="10"/>
      <c r="Q396" s="30"/>
      <c r="R396" s="11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4.2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30"/>
      <c r="O397" s="30"/>
      <c r="P397" s="10"/>
      <c r="Q397" s="30"/>
      <c r="R397" s="11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4.2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30"/>
      <c r="O398" s="30"/>
      <c r="P398" s="10"/>
      <c r="Q398" s="30"/>
      <c r="R398" s="11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4.2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30"/>
      <c r="O399" s="30"/>
      <c r="P399" s="10"/>
      <c r="Q399" s="30"/>
      <c r="R399" s="11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4.2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30"/>
      <c r="O400" s="30"/>
      <c r="P400" s="10"/>
      <c r="Q400" s="30"/>
      <c r="R400" s="11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4.2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30"/>
      <c r="O401" s="30"/>
      <c r="P401" s="10"/>
      <c r="Q401" s="30"/>
      <c r="R401" s="11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4.2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30"/>
      <c r="O402" s="30"/>
      <c r="P402" s="10"/>
      <c r="Q402" s="30"/>
      <c r="R402" s="11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4.2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30"/>
      <c r="O403" s="30"/>
      <c r="P403" s="10"/>
      <c r="Q403" s="30"/>
      <c r="R403" s="11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4.2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30"/>
      <c r="O404" s="30"/>
      <c r="P404" s="10"/>
      <c r="Q404" s="30"/>
      <c r="R404" s="11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4.2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30"/>
      <c r="O405" s="30"/>
      <c r="P405" s="10"/>
      <c r="Q405" s="30"/>
      <c r="R405" s="11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4.2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30"/>
      <c r="O406" s="30"/>
      <c r="P406" s="10"/>
      <c r="Q406" s="30"/>
      <c r="R406" s="11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4.2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30"/>
      <c r="O407" s="30"/>
      <c r="P407" s="10"/>
      <c r="Q407" s="30"/>
      <c r="R407" s="11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4.2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30"/>
      <c r="O408" s="30"/>
      <c r="P408" s="10"/>
      <c r="Q408" s="30"/>
      <c r="R408" s="11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4.2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30"/>
      <c r="O409" s="30"/>
      <c r="P409" s="10"/>
      <c r="Q409" s="30"/>
      <c r="R409" s="11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4.2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30"/>
      <c r="O410" s="30"/>
      <c r="P410" s="10"/>
      <c r="Q410" s="30"/>
      <c r="R410" s="11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4.2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30"/>
      <c r="O411" s="30"/>
      <c r="P411" s="10"/>
      <c r="Q411" s="30"/>
      <c r="R411" s="11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4.2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30"/>
      <c r="O412" s="30"/>
      <c r="P412" s="10"/>
      <c r="Q412" s="30"/>
      <c r="R412" s="11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4.2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30"/>
      <c r="O413" s="30"/>
      <c r="P413" s="10"/>
      <c r="Q413" s="30"/>
      <c r="R413" s="11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4.2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30"/>
      <c r="O414" s="30"/>
      <c r="P414" s="10"/>
      <c r="Q414" s="30"/>
      <c r="R414" s="11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4.2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30"/>
      <c r="O415" s="30"/>
      <c r="P415" s="10"/>
      <c r="Q415" s="30"/>
      <c r="R415" s="11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4.2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30"/>
      <c r="O416" s="30"/>
      <c r="P416" s="10"/>
      <c r="Q416" s="30"/>
      <c r="R416" s="11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4.2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30"/>
      <c r="O417" s="30"/>
      <c r="P417" s="10"/>
      <c r="Q417" s="30"/>
      <c r="R417" s="11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4.2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30"/>
      <c r="O418" s="30"/>
      <c r="P418" s="10"/>
      <c r="Q418" s="30"/>
      <c r="R418" s="11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4.2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30"/>
      <c r="O419" s="30"/>
      <c r="P419" s="10"/>
      <c r="Q419" s="30"/>
      <c r="R419" s="11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4.2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30"/>
      <c r="O420" s="30"/>
      <c r="P420" s="10"/>
      <c r="Q420" s="30"/>
      <c r="R420" s="11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4.2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30"/>
      <c r="O421" s="30"/>
      <c r="P421" s="10"/>
      <c r="Q421" s="30"/>
      <c r="R421" s="11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4.2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30"/>
      <c r="O422" s="30"/>
      <c r="P422" s="10"/>
      <c r="Q422" s="30"/>
      <c r="R422" s="11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4.2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30"/>
      <c r="O423" s="30"/>
      <c r="P423" s="10"/>
      <c r="Q423" s="30"/>
      <c r="R423" s="11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4.2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30"/>
      <c r="O424" s="30"/>
      <c r="P424" s="10"/>
      <c r="Q424" s="30"/>
      <c r="R424" s="11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4.2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30"/>
      <c r="O425" s="30"/>
      <c r="P425" s="10"/>
      <c r="Q425" s="30"/>
      <c r="R425" s="11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4.2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30"/>
      <c r="O426" s="30"/>
      <c r="P426" s="10"/>
      <c r="Q426" s="30"/>
      <c r="R426" s="11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4.2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30"/>
      <c r="O427" s="30"/>
      <c r="P427" s="10"/>
      <c r="Q427" s="30"/>
      <c r="R427" s="11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4.2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30"/>
      <c r="O428" s="30"/>
      <c r="P428" s="10"/>
      <c r="Q428" s="30"/>
      <c r="R428" s="11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4.2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30"/>
      <c r="O429" s="30"/>
      <c r="P429" s="10"/>
      <c r="Q429" s="30"/>
      <c r="R429" s="11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4.2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30"/>
      <c r="O430" s="30"/>
      <c r="P430" s="10"/>
      <c r="Q430" s="30"/>
      <c r="R430" s="11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4.2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30"/>
      <c r="O431" s="30"/>
      <c r="P431" s="10"/>
      <c r="Q431" s="30"/>
      <c r="R431" s="11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4.2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30"/>
      <c r="O432" s="30"/>
      <c r="P432" s="10"/>
      <c r="Q432" s="30"/>
      <c r="R432" s="11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4.2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30"/>
      <c r="O433" s="30"/>
      <c r="P433" s="10"/>
      <c r="Q433" s="30"/>
      <c r="R433" s="11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4.2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30"/>
      <c r="O434" s="30"/>
      <c r="P434" s="10"/>
      <c r="Q434" s="30"/>
      <c r="R434" s="11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4.2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30"/>
      <c r="O435" s="30"/>
      <c r="P435" s="10"/>
      <c r="Q435" s="30"/>
      <c r="R435" s="11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4.2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30"/>
      <c r="O436" s="30"/>
      <c r="P436" s="10"/>
      <c r="Q436" s="30"/>
      <c r="R436" s="11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4.2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30"/>
      <c r="O437" s="30"/>
      <c r="P437" s="10"/>
      <c r="Q437" s="30"/>
      <c r="R437" s="11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4.2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30"/>
      <c r="O438" s="30"/>
      <c r="P438" s="10"/>
      <c r="Q438" s="30"/>
      <c r="R438" s="11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4.2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30"/>
      <c r="O439" s="30"/>
      <c r="P439" s="10"/>
      <c r="Q439" s="30"/>
      <c r="R439" s="11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4.2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30"/>
      <c r="O440" s="30"/>
      <c r="P440" s="10"/>
      <c r="Q440" s="30"/>
      <c r="R440" s="11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4.2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30"/>
      <c r="O441" s="30"/>
      <c r="P441" s="10"/>
      <c r="Q441" s="30"/>
      <c r="R441" s="11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4.2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30"/>
      <c r="O442" s="30"/>
      <c r="P442" s="10"/>
      <c r="Q442" s="30"/>
      <c r="R442" s="11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4.2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30"/>
      <c r="O443" s="30"/>
      <c r="P443" s="10"/>
      <c r="Q443" s="30"/>
      <c r="R443" s="11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4.2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30"/>
      <c r="O444" s="30"/>
      <c r="P444" s="10"/>
      <c r="Q444" s="30"/>
      <c r="R444" s="11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4.2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30"/>
      <c r="O445" s="30"/>
      <c r="P445" s="10"/>
      <c r="Q445" s="30"/>
      <c r="R445" s="11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4.2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30"/>
      <c r="O446" s="30"/>
      <c r="P446" s="10"/>
      <c r="Q446" s="30"/>
      <c r="R446" s="11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4.2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30"/>
      <c r="O447" s="30"/>
      <c r="P447" s="10"/>
      <c r="Q447" s="30"/>
      <c r="R447" s="11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4.2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30"/>
      <c r="O448" s="30"/>
      <c r="P448" s="10"/>
      <c r="Q448" s="30"/>
      <c r="R448" s="11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4.2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30"/>
      <c r="O449" s="30"/>
      <c r="P449" s="10"/>
      <c r="Q449" s="30"/>
      <c r="R449" s="11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4.2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30"/>
      <c r="O450" s="30"/>
      <c r="P450" s="10"/>
      <c r="Q450" s="30"/>
      <c r="R450" s="11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4.2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30"/>
      <c r="O451" s="30"/>
      <c r="P451" s="10"/>
      <c r="Q451" s="30"/>
      <c r="R451" s="11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4.2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30"/>
      <c r="O452" s="30"/>
      <c r="P452" s="10"/>
      <c r="Q452" s="30"/>
      <c r="R452" s="11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4.2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30"/>
      <c r="O453" s="30"/>
      <c r="P453" s="10"/>
      <c r="Q453" s="30"/>
      <c r="R453" s="11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4.2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30"/>
      <c r="O454" s="30"/>
      <c r="P454" s="10"/>
      <c r="Q454" s="30"/>
      <c r="R454" s="11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4.2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30"/>
      <c r="O455" s="30"/>
      <c r="P455" s="10"/>
      <c r="Q455" s="30"/>
      <c r="R455" s="11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4.2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30"/>
      <c r="O456" s="30"/>
      <c r="P456" s="10"/>
      <c r="Q456" s="30"/>
      <c r="R456" s="11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4.2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30"/>
      <c r="O457" s="30"/>
      <c r="P457" s="10"/>
      <c r="Q457" s="30"/>
      <c r="R457" s="11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4.2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30"/>
      <c r="O458" s="30"/>
      <c r="P458" s="10"/>
      <c r="Q458" s="30"/>
      <c r="R458" s="11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4.2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30"/>
      <c r="O459" s="30"/>
      <c r="P459" s="10"/>
      <c r="Q459" s="30"/>
      <c r="R459" s="11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ht="14.2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30"/>
      <c r="O460" s="30"/>
      <c r="P460" s="10"/>
      <c r="Q460" s="30"/>
      <c r="R460" s="11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ht="14.2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30"/>
      <c r="O461" s="30"/>
      <c r="P461" s="10"/>
      <c r="Q461" s="30"/>
      <c r="R461" s="11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ht="14.2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30"/>
      <c r="O462" s="30"/>
      <c r="P462" s="10"/>
      <c r="Q462" s="30"/>
      <c r="R462" s="11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ht="14.2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30"/>
      <c r="O463" s="30"/>
      <c r="P463" s="10"/>
      <c r="Q463" s="30"/>
      <c r="R463" s="11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ht="14.2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30"/>
      <c r="O464" s="30"/>
      <c r="P464" s="10"/>
      <c r="Q464" s="30"/>
      <c r="R464" s="11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ht="14.2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30"/>
      <c r="O465" s="30"/>
      <c r="P465" s="10"/>
      <c r="Q465" s="30"/>
      <c r="R465" s="11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ht="14.2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30"/>
      <c r="O466" s="30"/>
      <c r="P466" s="10"/>
      <c r="Q466" s="30"/>
      <c r="R466" s="11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ht="14.2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30"/>
      <c r="O467" s="30"/>
      <c r="P467" s="10"/>
      <c r="Q467" s="30"/>
      <c r="R467" s="11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ht="14.2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30"/>
      <c r="O468" s="30"/>
      <c r="P468" s="10"/>
      <c r="Q468" s="30"/>
      <c r="R468" s="11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ht="14.2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30"/>
      <c r="O469" s="30"/>
      <c r="P469" s="10"/>
      <c r="Q469" s="30"/>
      <c r="R469" s="11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ht="14.2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30"/>
      <c r="O470" s="30"/>
      <c r="P470" s="10"/>
      <c r="Q470" s="30"/>
      <c r="R470" s="11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ht="14.2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30"/>
      <c r="O471" s="30"/>
      <c r="P471" s="10"/>
      <c r="Q471" s="30"/>
      <c r="R471" s="11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ht="14.2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30"/>
      <c r="O472" s="30"/>
      <c r="P472" s="10"/>
      <c r="Q472" s="30"/>
      <c r="R472" s="11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ht="14.2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30"/>
      <c r="O473" s="30"/>
      <c r="P473" s="10"/>
      <c r="Q473" s="30"/>
      <c r="R473" s="11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ht="14.2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30"/>
      <c r="O474" s="30"/>
      <c r="P474" s="10"/>
      <c r="Q474" s="30"/>
      <c r="R474" s="11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ht="14.2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30"/>
      <c r="O475" s="30"/>
      <c r="P475" s="10"/>
      <c r="Q475" s="30"/>
      <c r="R475" s="11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ht="14.2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30"/>
      <c r="O476" s="30"/>
      <c r="P476" s="10"/>
      <c r="Q476" s="30"/>
      <c r="R476" s="11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ht="14.2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30"/>
      <c r="O477" s="30"/>
      <c r="P477" s="10"/>
      <c r="Q477" s="30"/>
      <c r="R477" s="11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ht="14.2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30"/>
      <c r="O478" s="30"/>
      <c r="P478" s="10"/>
      <c r="Q478" s="30"/>
      <c r="R478" s="11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ht="14.2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30"/>
      <c r="O479" s="30"/>
      <c r="P479" s="10"/>
      <c r="Q479" s="30"/>
      <c r="R479" s="11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ht="14.2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30"/>
      <c r="O480" s="30"/>
      <c r="P480" s="10"/>
      <c r="Q480" s="30"/>
      <c r="R480" s="11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ht="14.2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30"/>
      <c r="O481" s="30"/>
      <c r="P481" s="10"/>
      <c r="Q481" s="30"/>
      <c r="R481" s="11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ht="14.2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30"/>
      <c r="O482" s="30"/>
      <c r="P482" s="10"/>
      <c r="Q482" s="30"/>
      <c r="R482" s="11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ht="14.2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30"/>
      <c r="O483" s="30"/>
      <c r="P483" s="10"/>
      <c r="Q483" s="30"/>
      <c r="R483" s="11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ht="14.2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30"/>
      <c r="O484" s="30"/>
      <c r="P484" s="10"/>
      <c r="Q484" s="30"/>
      <c r="R484" s="11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ht="14.2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30"/>
      <c r="O485" s="30"/>
      <c r="P485" s="10"/>
      <c r="Q485" s="30"/>
      <c r="R485" s="11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ht="14.2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30"/>
      <c r="O486" s="30"/>
      <c r="P486" s="10"/>
      <c r="Q486" s="30"/>
      <c r="R486" s="11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ht="14.2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30"/>
      <c r="O487" s="30"/>
      <c r="P487" s="10"/>
      <c r="Q487" s="30"/>
      <c r="R487" s="11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ht="14.2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30"/>
      <c r="O488" s="30"/>
      <c r="P488" s="10"/>
      <c r="Q488" s="30"/>
      <c r="R488" s="11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ht="14.2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30"/>
      <c r="O489" s="30"/>
      <c r="P489" s="10"/>
      <c r="Q489" s="30"/>
      <c r="R489" s="11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ht="14.2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30"/>
      <c r="O490" s="30"/>
      <c r="P490" s="10"/>
      <c r="Q490" s="30"/>
      <c r="R490" s="11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ht="14.2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30"/>
      <c r="O491" s="30"/>
      <c r="P491" s="10"/>
      <c r="Q491" s="30"/>
      <c r="R491" s="11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ht="14.2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30"/>
      <c r="O492" s="30"/>
      <c r="P492" s="10"/>
      <c r="Q492" s="30"/>
      <c r="R492" s="11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ht="14.2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30"/>
      <c r="O493" s="30"/>
      <c r="P493" s="10"/>
      <c r="Q493" s="30"/>
      <c r="R493" s="11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ht="14.2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30"/>
      <c r="O494" s="30"/>
      <c r="P494" s="10"/>
      <c r="Q494" s="30"/>
      <c r="R494" s="11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ht="14.2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30"/>
      <c r="O495" s="30"/>
      <c r="P495" s="10"/>
      <c r="Q495" s="30"/>
      <c r="R495" s="11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ht="14.2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30"/>
      <c r="O496" s="30"/>
      <c r="P496" s="10"/>
      <c r="Q496" s="30"/>
      <c r="R496" s="11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ht="14.2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30"/>
      <c r="O497" s="30"/>
      <c r="P497" s="10"/>
      <c r="Q497" s="30"/>
      <c r="R497" s="11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ht="14.2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30"/>
      <c r="O498" s="30"/>
      <c r="P498" s="10"/>
      <c r="Q498" s="30"/>
      <c r="R498" s="11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ht="14.2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30"/>
      <c r="O499" s="30"/>
      <c r="P499" s="10"/>
      <c r="Q499" s="30"/>
      <c r="R499" s="11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ht="14.2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30"/>
      <c r="O500" s="30"/>
      <c r="P500" s="10"/>
      <c r="Q500" s="30"/>
      <c r="R500" s="11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ht="14.2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30"/>
      <c r="O501" s="30"/>
      <c r="P501" s="10"/>
      <c r="Q501" s="30"/>
      <c r="R501" s="11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ht="14.2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30"/>
      <c r="O502" s="30"/>
      <c r="P502" s="10"/>
      <c r="Q502" s="30"/>
      <c r="R502" s="11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ht="14.2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30"/>
      <c r="O503" s="30"/>
      <c r="P503" s="10"/>
      <c r="Q503" s="30"/>
      <c r="R503" s="11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ht="14.2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30"/>
      <c r="O504" s="30"/>
      <c r="P504" s="10"/>
      <c r="Q504" s="30"/>
      <c r="R504" s="11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ht="14.2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30"/>
      <c r="O505" s="30"/>
      <c r="P505" s="10"/>
      <c r="Q505" s="30"/>
      <c r="R505" s="11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ht="14.2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30"/>
      <c r="O506" s="30"/>
      <c r="P506" s="10"/>
      <c r="Q506" s="30"/>
      <c r="R506" s="11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ht="14.2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30"/>
      <c r="O507" s="30"/>
      <c r="P507" s="10"/>
      <c r="Q507" s="30"/>
      <c r="R507" s="11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ht="14.2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30"/>
      <c r="O508" s="30"/>
      <c r="P508" s="10"/>
      <c r="Q508" s="30"/>
      <c r="R508" s="11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ht="14.2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30"/>
      <c r="O509" s="30"/>
      <c r="P509" s="10"/>
      <c r="Q509" s="30"/>
      <c r="R509" s="11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ht="14.2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30"/>
      <c r="O510" s="30"/>
      <c r="P510" s="10"/>
      <c r="Q510" s="30"/>
      <c r="R510" s="11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ht="14.2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30"/>
      <c r="O511" s="30"/>
      <c r="P511" s="10"/>
      <c r="Q511" s="30"/>
      <c r="R511" s="11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ht="14.2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30"/>
      <c r="O512" s="30"/>
      <c r="P512" s="10"/>
      <c r="Q512" s="30"/>
      <c r="R512" s="11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ht="14.2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30"/>
      <c r="O513" s="30"/>
      <c r="P513" s="10"/>
      <c r="Q513" s="30"/>
      <c r="R513" s="11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ht="14.2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30"/>
      <c r="O514" s="30"/>
      <c r="P514" s="10"/>
      <c r="Q514" s="30"/>
      <c r="R514" s="11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ht="14.2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30"/>
      <c r="O515" s="30"/>
      <c r="P515" s="10"/>
      <c r="Q515" s="30"/>
      <c r="R515" s="11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ht="14.2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30"/>
      <c r="O516" s="30"/>
      <c r="P516" s="10"/>
      <c r="Q516" s="30"/>
      <c r="R516" s="11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ht="14.2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30"/>
      <c r="O517" s="30"/>
      <c r="P517" s="10"/>
      <c r="Q517" s="30"/>
      <c r="R517" s="11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ht="14.2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30"/>
      <c r="O518" s="30"/>
      <c r="P518" s="10"/>
      <c r="Q518" s="30"/>
      <c r="R518" s="11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ht="14.2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30"/>
      <c r="O519" s="30"/>
      <c r="P519" s="10"/>
      <c r="Q519" s="30"/>
      <c r="R519" s="11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ht="14.2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30"/>
      <c r="O520" s="30"/>
      <c r="P520" s="10"/>
      <c r="Q520" s="30"/>
      <c r="R520" s="11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ht="14.2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30"/>
      <c r="O521" s="30"/>
      <c r="P521" s="10"/>
      <c r="Q521" s="30"/>
      <c r="R521" s="11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ht="14.2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30"/>
      <c r="O522" s="30"/>
      <c r="P522" s="10"/>
      <c r="Q522" s="30"/>
      <c r="R522" s="11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ht="14.2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30"/>
      <c r="O523" s="30"/>
      <c r="P523" s="10"/>
      <c r="Q523" s="30"/>
      <c r="R523" s="11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ht="14.2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30"/>
      <c r="O524" s="30"/>
      <c r="P524" s="10"/>
      <c r="Q524" s="30"/>
      <c r="R524" s="11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ht="14.2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30"/>
      <c r="O525" s="30"/>
      <c r="P525" s="10"/>
      <c r="Q525" s="30"/>
      <c r="R525" s="11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ht="14.2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30"/>
      <c r="O526" s="30"/>
      <c r="P526" s="10"/>
      <c r="Q526" s="30"/>
      <c r="R526" s="11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ht="14.2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30"/>
      <c r="O527" s="30"/>
      <c r="P527" s="10"/>
      <c r="Q527" s="30"/>
      <c r="R527" s="11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ht="14.2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30"/>
      <c r="O528" s="30"/>
      <c r="P528" s="10"/>
      <c r="Q528" s="30"/>
      <c r="R528" s="11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ht="14.2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30"/>
      <c r="O529" s="30"/>
      <c r="P529" s="10"/>
      <c r="Q529" s="30"/>
      <c r="R529" s="11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ht="14.2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30"/>
      <c r="O530" s="30"/>
      <c r="P530" s="10"/>
      <c r="Q530" s="30"/>
      <c r="R530" s="11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ht="14.2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30"/>
      <c r="O531" s="30"/>
      <c r="P531" s="10"/>
      <c r="Q531" s="30"/>
      <c r="R531" s="11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ht="14.2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30"/>
      <c r="O532" s="30"/>
      <c r="P532" s="10"/>
      <c r="Q532" s="30"/>
      <c r="R532" s="11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ht="14.2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30"/>
      <c r="O533" s="30"/>
      <c r="P533" s="10"/>
      <c r="Q533" s="30"/>
      <c r="R533" s="11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ht="14.2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30"/>
      <c r="O534" s="30"/>
      <c r="P534" s="10"/>
      <c r="Q534" s="30"/>
      <c r="R534" s="11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ht="14.2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30"/>
      <c r="O535" s="30"/>
      <c r="P535" s="10"/>
      <c r="Q535" s="30"/>
      <c r="R535" s="11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ht="14.2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30"/>
      <c r="O536" s="30"/>
      <c r="P536" s="10"/>
      <c r="Q536" s="30"/>
      <c r="R536" s="11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ht="14.2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30"/>
      <c r="O537" s="30"/>
      <c r="P537" s="10"/>
      <c r="Q537" s="30"/>
      <c r="R537" s="11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ht="14.2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30"/>
      <c r="O538" s="30"/>
      <c r="P538" s="10"/>
      <c r="Q538" s="30"/>
      <c r="R538" s="11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ht="14.2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30"/>
      <c r="O539" s="30"/>
      <c r="P539" s="10"/>
      <c r="Q539" s="30"/>
      <c r="R539" s="11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ht="14.2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30"/>
      <c r="O540" s="30"/>
      <c r="P540" s="10"/>
      <c r="Q540" s="30"/>
      <c r="R540" s="11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ht="14.2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30"/>
      <c r="O541" s="30"/>
      <c r="P541" s="10"/>
      <c r="Q541" s="30"/>
      <c r="R541" s="11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ht="14.2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30"/>
      <c r="O542" s="30"/>
      <c r="P542" s="10"/>
      <c r="Q542" s="30"/>
      <c r="R542" s="11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ht="14.2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30"/>
      <c r="O543" s="30"/>
      <c r="P543" s="10"/>
      <c r="Q543" s="30"/>
      <c r="R543" s="11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ht="14.2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30"/>
      <c r="O544" s="30"/>
      <c r="P544" s="10"/>
      <c r="Q544" s="30"/>
      <c r="R544" s="11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ht="14.2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30"/>
      <c r="O545" s="30"/>
      <c r="P545" s="10"/>
      <c r="Q545" s="30"/>
      <c r="R545" s="11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ht="14.2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30"/>
      <c r="O546" s="30"/>
      <c r="P546" s="10"/>
      <c r="Q546" s="30"/>
      <c r="R546" s="11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ht="14.2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30"/>
      <c r="O547" s="30"/>
      <c r="P547" s="10"/>
      <c r="Q547" s="30"/>
      <c r="R547" s="11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ht="14.2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30"/>
      <c r="O548" s="30"/>
      <c r="P548" s="10"/>
      <c r="Q548" s="30"/>
      <c r="R548" s="11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ht="14.2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30"/>
      <c r="O549" s="30"/>
      <c r="P549" s="10"/>
      <c r="Q549" s="30"/>
      <c r="R549" s="11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ht="14.2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30"/>
      <c r="O550" s="30"/>
      <c r="P550" s="10"/>
      <c r="Q550" s="30"/>
      <c r="R550" s="11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ht="14.2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30"/>
      <c r="O551" s="30"/>
      <c r="P551" s="10"/>
      <c r="Q551" s="30"/>
      <c r="R551" s="11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ht="14.2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30"/>
      <c r="O552" s="30"/>
      <c r="P552" s="10"/>
      <c r="Q552" s="30"/>
      <c r="R552" s="11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ht="14.2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30"/>
      <c r="O553" s="30"/>
      <c r="P553" s="10"/>
      <c r="Q553" s="30"/>
      <c r="R553" s="11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ht="14.2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30"/>
      <c r="O554" s="30"/>
      <c r="P554" s="10"/>
      <c r="Q554" s="30"/>
      <c r="R554" s="11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ht="14.2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30"/>
      <c r="O555" s="30"/>
      <c r="P555" s="10"/>
      <c r="Q555" s="30"/>
      <c r="R555" s="11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ht="14.2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30"/>
      <c r="O556" s="30"/>
      <c r="P556" s="10"/>
      <c r="Q556" s="30"/>
      <c r="R556" s="11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ht="14.2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30"/>
      <c r="O557" s="30"/>
      <c r="P557" s="10"/>
      <c r="Q557" s="30"/>
      <c r="R557" s="11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ht="14.2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30"/>
      <c r="O558" s="30"/>
      <c r="P558" s="10"/>
      <c r="Q558" s="30"/>
      <c r="R558" s="11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ht="14.2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30"/>
      <c r="O559" s="30"/>
      <c r="P559" s="10"/>
      <c r="Q559" s="30"/>
      <c r="R559" s="11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ht="14.2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30"/>
      <c r="O560" s="30"/>
      <c r="P560" s="10"/>
      <c r="Q560" s="30"/>
      <c r="R560" s="11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ht="14.2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30"/>
      <c r="O561" s="30"/>
      <c r="P561" s="10"/>
      <c r="Q561" s="30"/>
      <c r="R561" s="11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ht="14.2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30"/>
      <c r="O562" s="30"/>
      <c r="P562" s="10"/>
      <c r="Q562" s="30"/>
      <c r="R562" s="11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ht="14.2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30"/>
      <c r="O563" s="30"/>
      <c r="P563" s="10"/>
      <c r="Q563" s="30"/>
      <c r="R563" s="11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ht="14.2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30"/>
      <c r="O564" s="30"/>
      <c r="P564" s="10"/>
      <c r="Q564" s="30"/>
      <c r="R564" s="11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ht="14.2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30"/>
      <c r="O565" s="30"/>
      <c r="P565" s="10"/>
      <c r="Q565" s="30"/>
      <c r="R565" s="11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ht="14.2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30"/>
      <c r="O566" s="30"/>
      <c r="P566" s="10"/>
      <c r="Q566" s="30"/>
      <c r="R566" s="11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ht="14.2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30"/>
      <c r="O567" s="30"/>
      <c r="P567" s="10"/>
      <c r="Q567" s="30"/>
      <c r="R567" s="11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ht="14.2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30"/>
      <c r="O568" s="30"/>
      <c r="P568" s="10"/>
      <c r="Q568" s="30"/>
      <c r="R568" s="11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ht="14.2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30"/>
      <c r="O569" s="30"/>
      <c r="P569" s="10"/>
      <c r="Q569" s="30"/>
      <c r="R569" s="11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ht="14.2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30"/>
      <c r="O570" s="30"/>
      <c r="P570" s="10"/>
      <c r="Q570" s="30"/>
      <c r="R570" s="11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ht="14.2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30"/>
      <c r="O571" s="30"/>
      <c r="P571" s="10"/>
      <c r="Q571" s="30"/>
      <c r="R571" s="11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ht="14.2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30"/>
      <c r="O572" s="30"/>
      <c r="P572" s="10"/>
      <c r="Q572" s="30"/>
      <c r="R572" s="11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ht="14.2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30"/>
      <c r="O573" s="30"/>
      <c r="P573" s="10"/>
      <c r="Q573" s="30"/>
      <c r="R573" s="11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ht="14.2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30"/>
      <c r="O574" s="30"/>
      <c r="P574" s="10"/>
      <c r="Q574" s="30"/>
      <c r="R574" s="11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ht="14.2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30"/>
      <c r="O575" s="30"/>
      <c r="P575" s="10"/>
      <c r="Q575" s="30"/>
      <c r="R575" s="11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ht="14.2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30"/>
      <c r="O576" s="30"/>
      <c r="P576" s="10"/>
      <c r="Q576" s="30"/>
      <c r="R576" s="11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ht="14.2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30"/>
      <c r="O577" s="30"/>
      <c r="P577" s="10"/>
      <c r="Q577" s="30"/>
      <c r="R577" s="11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ht="14.2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30"/>
      <c r="O578" s="30"/>
      <c r="P578" s="10"/>
      <c r="Q578" s="30"/>
      <c r="R578" s="11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ht="14.2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30"/>
      <c r="O579" s="30"/>
      <c r="P579" s="10"/>
      <c r="Q579" s="30"/>
      <c r="R579" s="11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ht="14.2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30"/>
      <c r="O580" s="30"/>
      <c r="P580" s="10"/>
      <c r="Q580" s="30"/>
      <c r="R580" s="11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ht="14.2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30"/>
      <c r="O581" s="30"/>
      <c r="P581" s="10"/>
      <c r="Q581" s="30"/>
      <c r="R581" s="11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ht="14.2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30"/>
      <c r="O582" s="30"/>
      <c r="P582" s="10"/>
      <c r="Q582" s="30"/>
      <c r="R582" s="11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ht="14.2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30"/>
      <c r="O583" s="30"/>
      <c r="P583" s="10"/>
      <c r="Q583" s="30"/>
      <c r="R583" s="11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ht="14.2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30"/>
      <c r="O584" s="30"/>
      <c r="P584" s="10"/>
      <c r="Q584" s="30"/>
      <c r="R584" s="11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ht="14.2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30"/>
      <c r="O585" s="30"/>
      <c r="P585" s="10"/>
      <c r="Q585" s="30"/>
      <c r="R585" s="11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4.2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30"/>
      <c r="O586" s="30"/>
      <c r="P586" s="10"/>
      <c r="Q586" s="30"/>
      <c r="R586" s="11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ht="14.2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30"/>
      <c r="O587" s="30"/>
      <c r="P587" s="10"/>
      <c r="Q587" s="30"/>
      <c r="R587" s="11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ht="14.2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30"/>
      <c r="O588" s="30"/>
      <c r="P588" s="10"/>
      <c r="Q588" s="30"/>
      <c r="R588" s="11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ht="14.2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30"/>
      <c r="O589" s="30"/>
      <c r="P589" s="10"/>
      <c r="Q589" s="30"/>
      <c r="R589" s="11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ht="14.2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30"/>
      <c r="O590" s="30"/>
      <c r="P590" s="10"/>
      <c r="Q590" s="30"/>
      <c r="R590" s="11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ht="14.2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30"/>
      <c r="O591" s="30"/>
      <c r="P591" s="10"/>
      <c r="Q591" s="30"/>
      <c r="R591" s="11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ht="14.2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30"/>
      <c r="O592" s="30"/>
      <c r="P592" s="10"/>
      <c r="Q592" s="30"/>
      <c r="R592" s="11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ht="14.2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30"/>
      <c r="O593" s="30"/>
      <c r="P593" s="10"/>
      <c r="Q593" s="30"/>
      <c r="R593" s="11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ht="14.2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30"/>
      <c r="O594" s="30"/>
      <c r="P594" s="10"/>
      <c r="Q594" s="30"/>
      <c r="R594" s="11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ht="14.2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30"/>
      <c r="O595" s="30"/>
      <c r="P595" s="10"/>
      <c r="Q595" s="30"/>
      <c r="R595" s="11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ht="14.2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30"/>
      <c r="O596" s="30"/>
      <c r="P596" s="10"/>
      <c r="Q596" s="30"/>
      <c r="R596" s="11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ht="14.2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30"/>
      <c r="O597" s="30"/>
      <c r="P597" s="10"/>
      <c r="Q597" s="30"/>
      <c r="R597" s="11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ht="14.2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30"/>
      <c r="O598" s="30"/>
      <c r="P598" s="10"/>
      <c r="Q598" s="30"/>
      <c r="R598" s="11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ht="14.2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30"/>
      <c r="O599" s="30"/>
      <c r="P599" s="10"/>
      <c r="Q599" s="30"/>
      <c r="R599" s="11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ht="14.2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30"/>
      <c r="O600" s="30"/>
      <c r="P600" s="10"/>
      <c r="Q600" s="30"/>
      <c r="R600" s="11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ht="14.2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30"/>
      <c r="O601" s="30"/>
      <c r="P601" s="10"/>
      <c r="Q601" s="30"/>
      <c r="R601" s="11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ht="14.2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30"/>
      <c r="O602" s="30"/>
      <c r="P602" s="10"/>
      <c r="Q602" s="30"/>
      <c r="R602" s="11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ht="14.2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30"/>
      <c r="O603" s="30"/>
      <c r="P603" s="10"/>
      <c r="Q603" s="30"/>
      <c r="R603" s="11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ht="14.2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30"/>
      <c r="O604" s="30"/>
      <c r="P604" s="10"/>
      <c r="Q604" s="30"/>
      <c r="R604" s="11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ht="14.2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30"/>
      <c r="O605" s="30"/>
      <c r="P605" s="10"/>
      <c r="Q605" s="30"/>
      <c r="R605" s="11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ht="14.2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30"/>
      <c r="O606" s="30"/>
      <c r="P606" s="10"/>
      <c r="Q606" s="30"/>
      <c r="R606" s="11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ht="14.2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30"/>
      <c r="O607" s="30"/>
      <c r="P607" s="10"/>
      <c r="Q607" s="30"/>
      <c r="R607" s="11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ht="14.2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30"/>
      <c r="O608" s="30"/>
      <c r="P608" s="10"/>
      <c r="Q608" s="30"/>
      <c r="R608" s="11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ht="14.2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30"/>
      <c r="O609" s="30"/>
      <c r="P609" s="10"/>
      <c r="Q609" s="30"/>
      <c r="R609" s="11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ht="14.2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30"/>
      <c r="O610" s="30"/>
      <c r="P610" s="10"/>
      <c r="Q610" s="30"/>
      <c r="R610" s="11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ht="14.2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30"/>
      <c r="O611" s="30"/>
      <c r="P611" s="10"/>
      <c r="Q611" s="30"/>
      <c r="R611" s="11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ht="14.2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30"/>
      <c r="O612" s="30"/>
      <c r="P612" s="10"/>
      <c r="Q612" s="30"/>
      <c r="R612" s="11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ht="14.2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30"/>
      <c r="O613" s="30"/>
      <c r="P613" s="10"/>
      <c r="Q613" s="30"/>
      <c r="R613" s="11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ht="14.2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30"/>
      <c r="O614" s="30"/>
      <c r="P614" s="10"/>
      <c r="Q614" s="30"/>
      <c r="R614" s="11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ht="14.2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30"/>
      <c r="O615" s="30"/>
      <c r="P615" s="10"/>
      <c r="Q615" s="30"/>
      <c r="R615" s="11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ht="14.2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30"/>
      <c r="O616" s="30"/>
      <c r="P616" s="10"/>
      <c r="Q616" s="30"/>
      <c r="R616" s="11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ht="14.2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30"/>
      <c r="O617" s="30"/>
      <c r="P617" s="10"/>
      <c r="Q617" s="30"/>
      <c r="R617" s="11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ht="14.2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30"/>
      <c r="O618" s="30"/>
      <c r="P618" s="10"/>
      <c r="Q618" s="30"/>
      <c r="R618" s="11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ht="14.2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30"/>
      <c r="O619" s="30"/>
      <c r="P619" s="10"/>
      <c r="Q619" s="30"/>
      <c r="R619" s="11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ht="14.2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30"/>
      <c r="O620" s="30"/>
      <c r="P620" s="10"/>
      <c r="Q620" s="30"/>
      <c r="R620" s="11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ht="14.2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30"/>
      <c r="O621" s="30"/>
      <c r="P621" s="10"/>
      <c r="Q621" s="30"/>
      <c r="R621" s="11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ht="14.2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30"/>
      <c r="O622" s="30"/>
      <c r="P622" s="10"/>
      <c r="Q622" s="30"/>
      <c r="R622" s="11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ht="14.2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30"/>
      <c r="O623" s="30"/>
      <c r="P623" s="10"/>
      <c r="Q623" s="30"/>
      <c r="R623" s="11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ht="14.2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30"/>
      <c r="O624" s="30"/>
      <c r="P624" s="10"/>
      <c r="Q624" s="30"/>
      <c r="R624" s="11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ht="14.2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30"/>
      <c r="O625" s="30"/>
      <c r="P625" s="10"/>
      <c r="Q625" s="30"/>
      <c r="R625" s="11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ht="14.2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30"/>
      <c r="O626" s="30"/>
      <c r="P626" s="10"/>
      <c r="Q626" s="30"/>
      <c r="R626" s="11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ht="14.2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30"/>
      <c r="O627" s="30"/>
      <c r="P627" s="10"/>
      <c r="Q627" s="30"/>
      <c r="R627" s="11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ht="14.2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30"/>
      <c r="O628" s="30"/>
      <c r="P628" s="10"/>
      <c r="Q628" s="30"/>
      <c r="R628" s="11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ht="14.2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30"/>
      <c r="O629" s="30"/>
      <c r="P629" s="10"/>
      <c r="Q629" s="30"/>
      <c r="R629" s="11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14.2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30"/>
      <c r="O630" s="30"/>
      <c r="P630" s="10"/>
      <c r="Q630" s="30"/>
      <c r="R630" s="11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ht="14.2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30"/>
      <c r="O631" s="30"/>
      <c r="P631" s="10"/>
      <c r="Q631" s="30"/>
      <c r="R631" s="11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ht="14.2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30"/>
      <c r="O632" s="30"/>
      <c r="P632" s="10"/>
      <c r="Q632" s="30"/>
      <c r="R632" s="11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ht="14.2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30"/>
      <c r="O633" s="30"/>
      <c r="P633" s="10"/>
      <c r="Q633" s="30"/>
      <c r="R633" s="11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ht="14.2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30"/>
      <c r="O634" s="30"/>
      <c r="P634" s="10"/>
      <c r="Q634" s="30"/>
      <c r="R634" s="11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ht="14.2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30"/>
      <c r="O635" s="30"/>
      <c r="P635" s="10"/>
      <c r="Q635" s="30"/>
      <c r="R635" s="11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ht="14.2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30"/>
      <c r="O636" s="30"/>
      <c r="P636" s="10"/>
      <c r="Q636" s="30"/>
      <c r="R636" s="11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ht="14.2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30"/>
      <c r="O637" s="30"/>
      <c r="P637" s="10"/>
      <c r="Q637" s="30"/>
      <c r="R637" s="11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ht="14.2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30"/>
      <c r="O638" s="30"/>
      <c r="P638" s="10"/>
      <c r="Q638" s="30"/>
      <c r="R638" s="11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ht="14.2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30"/>
      <c r="O639" s="30"/>
      <c r="P639" s="10"/>
      <c r="Q639" s="30"/>
      <c r="R639" s="11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ht="14.2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30"/>
      <c r="O640" s="30"/>
      <c r="P640" s="10"/>
      <c r="Q640" s="30"/>
      <c r="R640" s="11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ht="14.2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30"/>
      <c r="O641" s="30"/>
      <c r="P641" s="10"/>
      <c r="Q641" s="30"/>
      <c r="R641" s="11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ht="14.2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30"/>
      <c r="O642" s="30"/>
      <c r="P642" s="10"/>
      <c r="Q642" s="30"/>
      <c r="R642" s="11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ht="14.2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30"/>
      <c r="O643" s="30"/>
      <c r="P643" s="10"/>
      <c r="Q643" s="30"/>
      <c r="R643" s="11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ht="14.2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30"/>
      <c r="O644" s="30"/>
      <c r="P644" s="10"/>
      <c r="Q644" s="30"/>
      <c r="R644" s="11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ht="14.2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30"/>
      <c r="O645" s="30"/>
      <c r="P645" s="10"/>
      <c r="Q645" s="30"/>
      <c r="R645" s="11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ht="14.2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30"/>
      <c r="O646" s="30"/>
      <c r="P646" s="10"/>
      <c r="Q646" s="30"/>
      <c r="R646" s="11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ht="14.2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30"/>
      <c r="O647" s="30"/>
      <c r="P647" s="10"/>
      <c r="Q647" s="30"/>
      <c r="R647" s="11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ht="14.2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30"/>
      <c r="O648" s="30"/>
      <c r="P648" s="10"/>
      <c r="Q648" s="30"/>
      <c r="R648" s="11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ht="14.2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30"/>
      <c r="O649" s="30"/>
      <c r="P649" s="10"/>
      <c r="Q649" s="30"/>
      <c r="R649" s="11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ht="14.2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30"/>
      <c r="O650" s="30"/>
      <c r="P650" s="10"/>
      <c r="Q650" s="30"/>
      <c r="R650" s="11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ht="14.2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30"/>
      <c r="O651" s="30"/>
      <c r="P651" s="10"/>
      <c r="Q651" s="30"/>
      <c r="R651" s="11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ht="14.2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30"/>
      <c r="O652" s="30"/>
      <c r="P652" s="10"/>
      <c r="Q652" s="30"/>
      <c r="R652" s="11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ht="14.2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30"/>
      <c r="O653" s="30"/>
      <c r="P653" s="10"/>
      <c r="Q653" s="30"/>
      <c r="R653" s="11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ht="14.2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30"/>
      <c r="O654" s="30"/>
      <c r="P654" s="10"/>
      <c r="Q654" s="30"/>
      <c r="R654" s="11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ht="14.2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30"/>
      <c r="O655" s="30"/>
      <c r="P655" s="10"/>
      <c r="Q655" s="30"/>
      <c r="R655" s="11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ht="14.2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30"/>
      <c r="O656" s="30"/>
      <c r="P656" s="10"/>
      <c r="Q656" s="30"/>
      <c r="R656" s="11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ht="14.2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30"/>
      <c r="O657" s="30"/>
      <c r="P657" s="10"/>
      <c r="Q657" s="30"/>
      <c r="R657" s="11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ht="14.2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30"/>
      <c r="O658" s="30"/>
      <c r="P658" s="10"/>
      <c r="Q658" s="30"/>
      <c r="R658" s="11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ht="14.2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30"/>
      <c r="O659" s="30"/>
      <c r="P659" s="10"/>
      <c r="Q659" s="30"/>
      <c r="R659" s="11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ht="14.2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30"/>
      <c r="O660" s="30"/>
      <c r="P660" s="10"/>
      <c r="Q660" s="30"/>
      <c r="R660" s="11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ht="14.2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30"/>
      <c r="O661" s="30"/>
      <c r="P661" s="10"/>
      <c r="Q661" s="30"/>
      <c r="R661" s="11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ht="14.2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30"/>
      <c r="O662" s="30"/>
      <c r="P662" s="10"/>
      <c r="Q662" s="30"/>
      <c r="R662" s="11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ht="14.2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30"/>
      <c r="O663" s="30"/>
      <c r="P663" s="10"/>
      <c r="Q663" s="30"/>
      <c r="R663" s="11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ht="14.2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30"/>
      <c r="O664" s="30"/>
      <c r="P664" s="10"/>
      <c r="Q664" s="30"/>
      <c r="R664" s="11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ht="14.2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30"/>
      <c r="O665" s="30"/>
      <c r="P665" s="10"/>
      <c r="Q665" s="30"/>
      <c r="R665" s="11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ht="14.2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30"/>
      <c r="O666" s="30"/>
      <c r="P666" s="10"/>
      <c r="Q666" s="30"/>
      <c r="R666" s="11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ht="14.2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30"/>
      <c r="O667" s="30"/>
      <c r="P667" s="10"/>
      <c r="Q667" s="30"/>
      <c r="R667" s="11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ht="14.2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30"/>
      <c r="O668" s="30"/>
      <c r="P668" s="10"/>
      <c r="Q668" s="30"/>
      <c r="R668" s="11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ht="14.2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30"/>
      <c r="O669" s="30"/>
      <c r="P669" s="10"/>
      <c r="Q669" s="30"/>
      <c r="R669" s="11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ht="14.2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30"/>
      <c r="O670" s="30"/>
      <c r="P670" s="10"/>
      <c r="Q670" s="30"/>
      <c r="R670" s="11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ht="14.2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30"/>
      <c r="O671" s="30"/>
      <c r="P671" s="10"/>
      <c r="Q671" s="30"/>
      <c r="R671" s="11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ht="14.2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30"/>
      <c r="O672" s="30"/>
      <c r="P672" s="10"/>
      <c r="Q672" s="30"/>
      <c r="R672" s="11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ht="14.2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30"/>
      <c r="O673" s="30"/>
      <c r="P673" s="10"/>
      <c r="Q673" s="30"/>
      <c r="R673" s="11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ht="14.2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30"/>
      <c r="O674" s="30"/>
      <c r="P674" s="10"/>
      <c r="Q674" s="30"/>
      <c r="R674" s="11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ht="14.2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30"/>
      <c r="O675" s="30"/>
      <c r="P675" s="10"/>
      <c r="Q675" s="30"/>
      <c r="R675" s="11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ht="14.2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30"/>
      <c r="O676" s="30"/>
      <c r="P676" s="10"/>
      <c r="Q676" s="30"/>
      <c r="R676" s="11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ht="14.2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30"/>
      <c r="O677" s="30"/>
      <c r="P677" s="10"/>
      <c r="Q677" s="30"/>
      <c r="R677" s="11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ht="14.2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30"/>
      <c r="O678" s="30"/>
      <c r="P678" s="10"/>
      <c r="Q678" s="30"/>
      <c r="R678" s="11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ht="14.2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30"/>
      <c r="O679" s="30"/>
      <c r="P679" s="10"/>
      <c r="Q679" s="30"/>
      <c r="R679" s="11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ht="14.2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30"/>
      <c r="O680" s="30"/>
      <c r="P680" s="10"/>
      <c r="Q680" s="30"/>
      <c r="R680" s="11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ht="14.2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30"/>
      <c r="O681" s="30"/>
      <c r="P681" s="10"/>
      <c r="Q681" s="30"/>
      <c r="R681" s="11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ht="14.2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30"/>
      <c r="O682" s="30"/>
      <c r="P682" s="10"/>
      <c r="Q682" s="30"/>
      <c r="R682" s="11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ht="14.2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30"/>
      <c r="O683" s="30"/>
      <c r="P683" s="10"/>
      <c r="Q683" s="30"/>
      <c r="R683" s="11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ht="14.2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30"/>
      <c r="O684" s="30"/>
      <c r="P684" s="10"/>
      <c r="Q684" s="30"/>
      <c r="R684" s="11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ht="14.2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30"/>
      <c r="O685" s="30"/>
      <c r="P685" s="10"/>
      <c r="Q685" s="30"/>
      <c r="R685" s="11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ht="14.2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30"/>
      <c r="O686" s="30"/>
      <c r="P686" s="10"/>
      <c r="Q686" s="30"/>
      <c r="R686" s="11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ht="14.2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30"/>
      <c r="O687" s="30"/>
      <c r="P687" s="10"/>
      <c r="Q687" s="30"/>
      <c r="R687" s="11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ht="14.2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30"/>
      <c r="O688" s="30"/>
      <c r="P688" s="10"/>
      <c r="Q688" s="30"/>
      <c r="R688" s="11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ht="14.2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30"/>
      <c r="O689" s="30"/>
      <c r="P689" s="10"/>
      <c r="Q689" s="30"/>
      <c r="R689" s="11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ht="14.2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30"/>
      <c r="O690" s="30"/>
      <c r="P690" s="10"/>
      <c r="Q690" s="30"/>
      <c r="R690" s="11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ht="14.2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30"/>
      <c r="O691" s="30"/>
      <c r="P691" s="10"/>
      <c r="Q691" s="30"/>
      <c r="R691" s="11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ht="14.2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30"/>
      <c r="O692" s="30"/>
      <c r="P692" s="10"/>
      <c r="Q692" s="30"/>
      <c r="R692" s="11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ht="14.2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30"/>
      <c r="O693" s="30"/>
      <c r="P693" s="10"/>
      <c r="Q693" s="30"/>
      <c r="R693" s="11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ht="14.2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30"/>
      <c r="O694" s="30"/>
      <c r="P694" s="10"/>
      <c r="Q694" s="30"/>
      <c r="R694" s="11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ht="14.2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30"/>
      <c r="O695" s="30"/>
      <c r="P695" s="10"/>
      <c r="Q695" s="30"/>
      <c r="R695" s="11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ht="14.2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30"/>
      <c r="O696" s="30"/>
      <c r="P696" s="10"/>
      <c r="Q696" s="30"/>
      <c r="R696" s="11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ht="14.2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30"/>
      <c r="O697" s="30"/>
      <c r="P697" s="10"/>
      <c r="Q697" s="30"/>
      <c r="R697" s="11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ht="14.2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30"/>
      <c r="O698" s="30"/>
      <c r="P698" s="10"/>
      <c r="Q698" s="30"/>
      <c r="R698" s="11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ht="14.2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30"/>
      <c r="O699" s="30"/>
      <c r="P699" s="10"/>
      <c r="Q699" s="30"/>
      <c r="R699" s="11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ht="14.2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30"/>
      <c r="O700" s="30"/>
      <c r="P700" s="10"/>
      <c r="Q700" s="30"/>
      <c r="R700" s="11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ht="14.2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30"/>
      <c r="O701" s="30"/>
      <c r="P701" s="10"/>
      <c r="Q701" s="30"/>
      <c r="R701" s="11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ht="14.2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30"/>
      <c r="O702" s="30"/>
      <c r="P702" s="10"/>
      <c r="Q702" s="30"/>
      <c r="R702" s="11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ht="14.2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30"/>
      <c r="O703" s="30"/>
      <c r="P703" s="10"/>
      <c r="Q703" s="30"/>
      <c r="R703" s="11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ht="14.2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30"/>
      <c r="O704" s="30"/>
      <c r="P704" s="10"/>
      <c r="Q704" s="30"/>
      <c r="R704" s="11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ht="14.2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30"/>
      <c r="O705" s="30"/>
      <c r="P705" s="10"/>
      <c r="Q705" s="30"/>
      <c r="R705" s="11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ht="14.2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30"/>
      <c r="O706" s="30"/>
      <c r="P706" s="10"/>
      <c r="Q706" s="30"/>
      <c r="R706" s="11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ht="14.2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30"/>
      <c r="O707" s="30"/>
      <c r="P707" s="10"/>
      <c r="Q707" s="30"/>
      <c r="R707" s="11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ht="14.2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30"/>
      <c r="O708" s="30"/>
      <c r="P708" s="10"/>
      <c r="Q708" s="30"/>
      <c r="R708" s="11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ht="14.2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30"/>
      <c r="O709" s="30"/>
      <c r="P709" s="10"/>
      <c r="Q709" s="30"/>
      <c r="R709" s="11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ht="14.2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30"/>
      <c r="O710" s="30"/>
      <c r="P710" s="10"/>
      <c r="Q710" s="30"/>
      <c r="R710" s="11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ht="14.2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30"/>
      <c r="O711" s="30"/>
      <c r="P711" s="10"/>
      <c r="Q711" s="30"/>
      <c r="R711" s="11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ht="14.2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30"/>
      <c r="O712" s="30"/>
      <c r="P712" s="10"/>
      <c r="Q712" s="30"/>
      <c r="R712" s="11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ht="14.2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30"/>
      <c r="O713" s="30"/>
      <c r="P713" s="10"/>
      <c r="Q713" s="30"/>
      <c r="R713" s="11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ht="14.2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30"/>
      <c r="O714" s="30"/>
      <c r="P714" s="10"/>
      <c r="Q714" s="30"/>
      <c r="R714" s="11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ht="14.2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30"/>
      <c r="O715" s="30"/>
      <c r="P715" s="10"/>
      <c r="Q715" s="30"/>
      <c r="R715" s="11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ht="14.2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30"/>
      <c r="O716" s="30"/>
      <c r="P716" s="10"/>
      <c r="Q716" s="30"/>
      <c r="R716" s="11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ht="14.2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30"/>
      <c r="O717" s="30"/>
      <c r="P717" s="10"/>
      <c r="Q717" s="30"/>
      <c r="R717" s="11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ht="14.2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30"/>
      <c r="O718" s="30"/>
      <c r="P718" s="10"/>
      <c r="Q718" s="30"/>
      <c r="R718" s="11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ht="14.2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30"/>
      <c r="O719" s="30"/>
      <c r="P719" s="10"/>
      <c r="Q719" s="30"/>
      <c r="R719" s="11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ht="14.2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30"/>
      <c r="O720" s="30"/>
      <c r="P720" s="10"/>
      <c r="Q720" s="30"/>
      <c r="R720" s="11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ht="14.2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30"/>
      <c r="O721" s="30"/>
      <c r="P721" s="10"/>
      <c r="Q721" s="30"/>
      <c r="R721" s="11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ht="14.2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30"/>
      <c r="O722" s="30"/>
      <c r="P722" s="10"/>
      <c r="Q722" s="30"/>
      <c r="R722" s="11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ht="14.2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30"/>
      <c r="O723" s="30"/>
      <c r="P723" s="10"/>
      <c r="Q723" s="30"/>
      <c r="R723" s="11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ht="14.2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30"/>
      <c r="O724" s="30"/>
      <c r="P724" s="10"/>
      <c r="Q724" s="30"/>
      <c r="R724" s="11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ht="14.2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30"/>
      <c r="O725" s="30"/>
      <c r="P725" s="10"/>
      <c r="Q725" s="30"/>
      <c r="R725" s="11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ht="14.2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30"/>
      <c r="O726" s="30"/>
      <c r="P726" s="10"/>
      <c r="Q726" s="30"/>
      <c r="R726" s="11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ht="14.2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30"/>
      <c r="O727" s="30"/>
      <c r="P727" s="10"/>
      <c r="Q727" s="30"/>
      <c r="R727" s="11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ht="14.2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30"/>
      <c r="O728" s="30"/>
      <c r="P728" s="10"/>
      <c r="Q728" s="30"/>
      <c r="R728" s="11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ht="14.2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30"/>
      <c r="O729" s="30"/>
      <c r="P729" s="10"/>
      <c r="Q729" s="30"/>
      <c r="R729" s="11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ht="14.2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30"/>
      <c r="O730" s="30"/>
      <c r="P730" s="10"/>
      <c r="Q730" s="30"/>
      <c r="R730" s="11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ht="14.2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30"/>
      <c r="O731" s="30"/>
      <c r="P731" s="10"/>
      <c r="Q731" s="30"/>
      <c r="R731" s="11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ht="14.2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30"/>
      <c r="O732" s="30"/>
      <c r="P732" s="10"/>
      <c r="Q732" s="30"/>
      <c r="R732" s="11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ht="14.2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30"/>
      <c r="O733" s="30"/>
      <c r="P733" s="10"/>
      <c r="Q733" s="30"/>
      <c r="R733" s="11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ht="14.2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30"/>
      <c r="O734" s="30"/>
      <c r="P734" s="10"/>
      <c r="Q734" s="30"/>
      <c r="R734" s="11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ht="14.2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30"/>
      <c r="O735" s="30"/>
      <c r="P735" s="10"/>
      <c r="Q735" s="30"/>
      <c r="R735" s="11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ht="14.2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30"/>
      <c r="O736" s="30"/>
      <c r="P736" s="10"/>
      <c r="Q736" s="30"/>
      <c r="R736" s="11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ht="14.2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30"/>
      <c r="O737" s="30"/>
      <c r="P737" s="10"/>
      <c r="Q737" s="30"/>
      <c r="R737" s="11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ht="14.2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30"/>
      <c r="O738" s="30"/>
      <c r="P738" s="10"/>
      <c r="Q738" s="30"/>
      <c r="R738" s="11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ht="14.2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30"/>
      <c r="O739" s="30"/>
      <c r="P739" s="10"/>
      <c r="Q739" s="30"/>
      <c r="R739" s="11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ht="14.2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30"/>
      <c r="O740" s="30"/>
      <c r="P740" s="10"/>
      <c r="Q740" s="30"/>
      <c r="R740" s="11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ht="14.2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30"/>
      <c r="O741" s="30"/>
      <c r="P741" s="10"/>
      <c r="Q741" s="30"/>
      <c r="R741" s="11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ht="14.2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30"/>
      <c r="O742" s="30"/>
      <c r="P742" s="10"/>
      <c r="Q742" s="30"/>
      <c r="R742" s="11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ht="14.2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30"/>
      <c r="O743" s="30"/>
      <c r="P743" s="10"/>
      <c r="Q743" s="30"/>
      <c r="R743" s="11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ht="14.2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30"/>
      <c r="O744" s="30"/>
      <c r="P744" s="10"/>
      <c r="Q744" s="30"/>
      <c r="R744" s="11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ht="14.2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30"/>
      <c r="O745" s="30"/>
      <c r="P745" s="10"/>
      <c r="Q745" s="30"/>
      <c r="R745" s="11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ht="14.2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30"/>
      <c r="O746" s="30"/>
      <c r="P746" s="10"/>
      <c r="Q746" s="30"/>
      <c r="R746" s="11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ht="14.2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30"/>
      <c r="O747" s="30"/>
      <c r="P747" s="10"/>
      <c r="Q747" s="30"/>
      <c r="R747" s="11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ht="14.2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30"/>
      <c r="O748" s="30"/>
      <c r="P748" s="10"/>
      <c r="Q748" s="30"/>
      <c r="R748" s="11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ht="14.2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30"/>
      <c r="O749" s="30"/>
      <c r="P749" s="10"/>
      <c r="Q749" s="30"/>
      <c r="R749" s="11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ht="14.2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30"/>
      <c r="O750" s="30"/>
      <c r="P750" s="10"/>
      <c r="Q750" s="30"/>
      <c r="R750" s="11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ht="14.2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30"/>
      <c r="O751" s="30"/>
      <c r="P751" s="10"/>
      <c r="Q751" s="30"/>
      <c r="R751" s="11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ht="14.2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30"/>
      <c r="O752" s="30"/>
      <c r="P752" s="10"/>
      <c r="Q752" s="30"/>
      <c r="R752" s="11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ht="14.2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30"/>
      <c r="O753" s="30"/>
      <c r="P753" s="10"/>
      <c r="Q753" s="30"/>
      <c r="R753" s="11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ht="14.2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30"/>
      <c r="O754" s="30"/>
      <c r="P754" s="10"/>
      <c r="Q754" s="30"/>
      <c r="R754" s="11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ht="14.2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30"/>
      <c r="O755" s="30"/>
      <c r="P755" s="10"/>
      <c r="Q755" s="30"/>
      <c r="R755" s="11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ht="14.2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30"/>
      <c r="O756" s="30"/>
      <c r="P756" s="10"/>
      <c r="Q756" s="30"/>
      <c r="R756" s="11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ht="14.2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30"/>
      <c r="O757" s="30"/>
      <c r="P757" s="10"/>
      <c r="Q757" s="30"/>
      <c r="R757" s="11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ht="14.2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30"/>
      <c r="O758" s="30"/>
      <c r="P758" s="10"/>
      <c r="Q758" s="30"/>
      <c r="R758" s="11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ht="14.2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30"/>
      <c r="O759" s="30"/>
      <c r="P759" s="10"/>
      <c r="Q759" s="30"/>
      <c r="R759" s="11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ht="14.2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30"/>
      <c r="O760" s="30"/>
      <c r="P760" s="10"/>
      <c r="Q760" s="30"/>
      <c r="R760" s="11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ht="14.2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30"/>
      <c r="O761" s="30"/>
      <c r="P761" s="10"/>
      <c r="Q761" s="30"/>
      <c r="R761" s="11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ht="14.2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30"/>
      <c r="O762" s="30"/>
      <c r="P762" s="10"/>
      <c r="Q762" s="30"/>
      <c r="R762" s="11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ht="14.2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30"/>
      <c r="O763" s="30"/>
      <c r="P763" s="10"/>
      <c r="Q763" s="30"/>
      <c r="R763" s="11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ht="14.2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30"/>
      <c r="O764" s="30"/>
      <c r="P764" s="10"/>
      <c r="Q764" s="30"/>
      <c r="R764" s="11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ht="14.2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30"/>
      <c r="O765" s="30"/>
      <c r="P765" s="10"/>
      <c r="Q765" s="30"/>
      <c r="R765" s="11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ht="14.2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30"/>
      <c r="O766" s="30"/>
      <c r="P766" s="10"/>
      <c r="Q766" s="30"/>
      <c r="R766" s="11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ht="14.2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30"/>
      <c r="O767" s="30"/>
      <c r="P767" s="10"/>
      <c r="Q767" s="30"/>
      <c r="R767" s="11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ht="14.2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30"/>
      <c r="O768" s="30"/>
      <c r="P768" s="10"/>
      <c r="Q768" s="30"/>
      <c r="R768" s="11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ht="14.2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30"/>
      <c r="O769" s="30"/>
      <c r="P769" s="10"/>
      <c r="Q769" s="30"/>
      <c r="R769" s="11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ht="14.2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30"/>
      <c r="O770" s="30"/>
      <c r="P770" s="10"/>
      <c r="Q770" s="30"/>
      <c r="R770" s="11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ht="14.2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30"/>
      <c r="O771" s="30"/>
      <c r="P771" s="10"/>
      <c r="Q771" s="30"/>
      <c r="R771" s="11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ht="14.2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30"/>
      <c r="O772" s="30"/>
      <c r="P772" s="10"/>
      <c r="Q772" s="30"/>
      <c r="R772" s="11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ht="14.2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30"/>
      <c r="O773" s="30"/>
      <c r="P773" s="10"/>
      <c r="Q773" s="30"/>
      <c r="R773" s="11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ht="14.2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30"/>
      <c r="O774" s="30"/>
      <c r="P774" s="10"/>
      <c r="Q774" s="30"/>
      <c r="R774" s="11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ht="14.2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30"/>
      <c r="O775" s="30"/>
      <c r="P775" s="10"/>
      <c r="Q775" s="30"/>
      <c r="R775" s="11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ht="14.2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30"/>
      <c r="O776" s="30"/>
      <c r="P776" s="10"/>
      <c r="Q776" s="30"/>
      <c r="R776" s="11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ht="14.2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30"/>
      <c r="O777" s="30"/>
      <c r="P777" s="10"/>
      <c r="Q777" s="30"/>
      <c r="R777" s="11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ht="14.2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30"/>
      <c r="O778" s="30"/>
      <c r="P778" s="10"/>
      <c r="Q778" s="30"/>
      <c r="R778" s="11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ht="14.2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30"/>
      <c r="O779" s="30"/>
      <c r="P779" s="10"/>
      <c r="Q779" s="30"/>
      <c r="R779" s="11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ht="14.2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30"/>
      <c r="O780" s="30"/>
      <c r="P780" s="10"/>
      <c r="Q780" s="30"/>
      <c r="R780" s="11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ht="14.2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30"/>
      <c r="O781" s="30"/>
      <c r="P781" s="10"/>
      <c r="Q781" s="30"/>
      <c r="R781" s="11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ht="14.2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30"/>
      <c r="O782" s="30"/>
      <c r="P782" s="10"/>
      <c r="Q782" s="30"/>
      <c r="R782" s="11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ht="14.2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30"/>
      <c r="O783" s="30"/>
      <c r="P783" s="10"/>
      <c r="Q783" s="30"/>
      <c r="R783" s="11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ht="14.2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30"/>
      <c r="O784" s="30"/>
      <c r="P784" s="10"/>
      <c r="Q784" s="30"/>
      <c r="R784" s="11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ht="14.2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30"/>
      <c r="O785" s="30"/>
      <c r="P785" s="10"/>
      <c r="Q785" s="30"/>
      <c r="R785" s="11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ht="14.2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30"/>
      <c r="O786" s="30"/>
      <c r="P786" s="10"/>
      <c r="Q786" s="30"/>
      <c r="R786" s="11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ht="14.2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30"/>
      <c r="O787" s="30"/>
      <c r="P787" s="10"/>
      <c r="Q787" s="30"/>
      <c r="R787" s="11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ht="14.2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30"/>
      <c r="O788" s="30"/>
      <c r="P788" s="10"/>
      <c r="Q788" s="30"/>
      <c r="R788" s="11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ht="14.2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30"/>
      <c r="O789" s="30"/>
      <c r="P789" s="10"/>
      <c r="Q789" s="30"/>
      <c r="R789" s="11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ht="14.2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30"/>
      <c r="O790" s="30"/>
      <c r="P790" s="10"/>
      <c r="Q790" s="30"/>
      <c r="R790" s="11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ht="14.2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30"/>
      <c r="O791" s="30"/>
      <c r="P791" s="10"/>
      <c r="Q791" s="30"/>
      <c r="R791" s="11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ht="14.2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30"/>
      <c r="O792" s="30"/>
      <c r="P792" s="10"/>
      <c r="Q792" s="30"/>
      <c r="R792" s="11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ht="14.2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30"/>
      <c r="O793" s="30"/>
      <c r="P793" s="10"/>
      <c r="Q793" s="30"/>
      <c r="R793" s="11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ht="14.2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30"/>
      <c r="O794" s="30"/>
      <c r="P794" s="10"/>
      <c r="Q794" s="30"/>
      <c r="R794" s="11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ht="14.2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30"/>
      <c r="O795" s="30"/>
      <c r="P795" s="10"/>
      <c r="Q795" s="30"/>
      <c r="R795" s="11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ht="14.2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30"/>
      <c r="O796" s="30"/>
      <c r="P796" s="10"/>
      <c r="Q796" s="30"/>
      <c r="R796" s="11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ht="14.2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30"/>
      <c r="O797" s="30"/>
      <c r="P797" s="10"/>
      <c r="Q797" s="30"/>
      <c r="R797" s="11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ht="14.2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30"/>
      <c r="O798" s="30"/>
      <c r="P798" s="10"/>
      <c r="Q798" s="30"/>
      <c r="R798" s="11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ht="14.2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30"/>
      <c r="O799" s="30"/>
      <c r="P799" s="10"/>
      <c r="Q799" s="30"/>
      <c r="R799" s="11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ht="14.2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30"/>
      <c r="O800" s="30"/>
      <c r="P800" s="10"/>
      <c r="Q800" s="30"/>
      <c r="R800" s="11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ht="14.2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30"/>
      <c r="O801" s="30"/>
      <c r="P801" s="10"/>
      <c r="Q801" s="30"/>
      <c r="R801" s="11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ht="14.2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30"/>
      <c r="O802" s="30"/>
      <c r="P802" s="10"/>
      <c r="Q802" s="30"/>
      <c r="R802" s="11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ht="14.2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30"/>
      <c r="O803" s="30"/>
      <c r="P803" s="10"/>
      <c r="Q803" s="30"/>
      <c r="R803" s="11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ht="14.2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30"/>
      <c r="O804" s="30"/>
      <c r="P804" s="10"/>
      <c r="Q804" s="30"/>
      <c r="R804" s="11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ht="14.2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30"/>
      <c r="O805" s="30"/>
      <c r="P805" s="10"/>
      <c r="Q805" s="30"/>
      <c r="R805" s="11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ht="14.2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30"/>
      <c r="O806" s="30"/>
      <c r="P806" s="10"/>
      <c r="Q806" s="30"/>
      <c r="R806" s="11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ht="14.2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30"/>
      <c r="O807" s="30"/>
      <c r="P807" s="10"/>
      <c r="Q807" s="30"/>
      <c r="R807" s="11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ht="14.2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30"/>
      <c r="O808" s="30"/>
      <c r="P808" s="10"/>
      <c r="Q808" s="30"/>
      <c r="R808" s="11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ht="14.2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30"/>
      <c r="O809" s="30"/>
      <c r="P809" s="10"/>
      <c r="Q809" s="30"/>
      <c r="R809" s="11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ht="14.2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30"/>
      <c r="O810" s="30"/>
      <c r="P810" s="10"/>
      <c r="Q810" s="30"/>
      <c r="R810" s="11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ht="14.2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30"/>
      <c r="O811" s="30"/>
      <c r="P811" s="10"/>
      <c r="Q811" s="30"/>
      <c r="R811" s="11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ht="14.2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30"/>
      <c r="O812" s="30"/>
      <c r="P812" s="10"/>
      <c r="Q812" s="30"/>
      <c r="R812" s="11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ht="14.2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30"/>
      <c r="O813" s="30"/>
      <c r="P813" s="10"/>
      <c r="Q813" s="30"/>
      <c r="R813" s="11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ht="14.2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30"/>
      <c r="O814" s="30"/>
      <c r="P814" s="10"/>
      <c r="Q814" s="30"/>
      <c r="R814" s="11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ht="14.2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30"/>
      <c r="O815" s="30"/>
      <c r="P815" s="10"/>
      <c r="Q815" s="30"/>
      <c r="R815" s="11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ht="14.2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30"/>
      <c r="O816" s="30"/>
      <c r="P816" s="10"/>
      <c r="Q816" s="30"/>
      <c r="R816" s="11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ht="14.2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30"/>
      <c r="O817" s="30"/>
      <c r="P817" s="10"/>
      <c r="Q817" s="30"/>
      <c r="R817" s="11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ht="14.2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30"/>
      <c r="O818" s="30"/>
      <c r="P818" s="10"/>
      <c r="Q818" s="30"/>
      <c r="R818" s="11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ht="14.2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30"/>
      <c r="O819" s="30"/>
      <c r="P819" s="10"/>
      <c r="Q819" s="30"/>
      <c r="R819" s="11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ht="14.2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30"/>
      <c r="O820" s="30"/>
      <c r="P820" s="10"/>
      <c r="Q820" s="30"/>
      <c r="R820" s="11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ht="14.2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30"/>
      <c r="O821" s="30"/>
      <c r="P821" s="10"/>
      <c r="Q821" s="30"/>
      <c r="R821" s="11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ht="14.2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30"/>
      <c r="O822" s="30"/>
      <c r="P822" s="10"/>
      <c r="Q822" s="30"/>
      <c r="R822" s="11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ht="14.2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30"/>
      <c r="O823" s="30"/>
      <c r="P823" s="10"/>
      <c r="Q823" s="30"/>
      <c r="R823" s="11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ht="14.2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30"/>
      <c r="O824" s="30"/>
      <c r="P824" s="10"/>
      <c r="Q824" s="30"/>
      <c r="R824" s="11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ht="14.2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30"/>
      <c r="O825" s="30"/>
      <c r="P825" s="10"/>
      <c r="Q825" s="30"/>
      <c r="R825" s="11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ht="14.2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30"/>
      <c r="O826" s="30"/>
      <c r="P826" s="10"/>
      <c r="Q826" s="30"/>
      <c r="R826" s="11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ht="14.2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30"/>
      <c r="O827" s="30"/>
      <c r="P827" s="10"/>
      <c r="Q827" s="30"/>
      <c r="R827" s="11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ht="14.2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30"/>
      <c r="O828" s="30"/>
      <c r="P828" s="10"/>
      <c r="Q828" s="30"/>
      <c r="R828" s="11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ht="14.2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30"/>
      <c r="O829" s="30"/>
      <c r="P829" s="10"/>
      <c r="Q829" s="30"/>
      <c r="R829" s="11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ht="14.2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30"/>
      <c r="O830" s="30"/>
      <c r="P830" s="10"/>
      <c r="Q830" s="30"/>
      <c r="R830" s="11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ht="14.2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30"/>
      <c r="O831" s="30"/>
      <c r="P831" s="10"/>
      <c r="Q831" s="30"/>
      <c r="R831" s="11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ht="14.2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30"/>
      <c r="O832" s="30"/>
      <c r="P832" s="10"/>
      <c r="Q832" s="30"/>
      <c r="R832" s="11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ht="14.2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30"/>
      <c r="O833" s="30"/>
      <c r="P833" s="10"/>
      <c r="Q833" s="30"/>
      <c r="R833" s="11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ht="14.2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30"/>
      <c r="O834" s="30"/>
      <c r="P834" s="10"/>
      <c r="Q834" s="30"/>
      <c r="R834" s="11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ht="14.2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30"/>
      <c r="O835" s="30"/>
      <c r="P835" s="10"/>
      <c r="Q835" s="30"/>
      <c r="R835" s="11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ht="14.2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30"/>
      <c r="O836" s="30"/>
      <c r="P836" s="10"/>
      <c r="Q836" s="30"/>
      <c r="R836" s="11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ht="14.2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30"/>
      <c r="O837" s="30"/>
      <c r="P837" s="10"/>
      <c r="Q837" s="30"/>
      <c r="R837" s="11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ht="14.2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30"/>
      <c r="O838" s="30"/>
      <c r="P838" s="10"/>
      <c r="Q838" s="30"/>
      <c r="R838" s="11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ht="14.2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30"/>
      <c r="O839" s="30"/>
      <c r="P839" s="10"/>
      <c r="Q839" s="30"/>
      <c r="R839" s="11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ht="14.2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30"/>
      <c r="O840" s="30"/>
      <c r="P840" s="10"/>
      <c r="Q840" s="30"/>
      <c r="R840" s="11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ht="14.2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30"/>
      <c r="O841" s="30"/>
      <c r="P841" s="10"/>
      <c r="Q841" s="30"/>
      <c r="R841" s="11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ht="14.2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30"/>
      <c r="O842" s="30"/>
      <c r="P842" s="10"/>
      <c r="Q842" s="30"/>
      <c r="R842" s="11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ht="14.2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30"/>
      <c r="O843" s="30"/>
      <c r="P843" s="10"/>
      <c r="Q843" s="30"/>
      <c r="R843" s="11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ht="14.2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30"/>
      <c r="O844" s="30"/>
      <c r="P844" s="10"/>
      <c r="Q844" s="30"/>
      <c r="R844" s="11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ht="14.2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30"/>
      <c r="O845" s="30"/>
      <c r="P845" s="10"/>
      <c r="Q845" s="30"/>
      <c r="R845" s="11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ht="14.2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30"/>
      <c r="O846" s="30"/>
      <c r="P846" s="10"/>
      <c r="Q846" s="30"/>
      <c r="R846" s="11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ht="14.2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30"/>
      <c r="O847" s="30"/>
      <c r="P847" s="10"/>
      <c r="Q847" s="30"/>
      <c r="R847" s="11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ht="14.2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30"/>
      <c r="O848" s="30"/>
      <c r="P848" s="10"/>
      <c r="Q848" s="30"/>
      <c r="R848" s="11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ht="14.2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30"/>
      <c r="O849" s="30"/>
      <c r="P849" s="10"/>
      <c r="Q849" s="30"/>
      <c r="R849" s="11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ht="14.2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30"/>
      <c r="O850" s="30"/>
      <c r="P850" s="10"/>
      <c r="Q850" s="30"/>
      <c r="R850" s="11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ht="14.2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30"/>
      <c r="O851" s="30"/>
      <c r="P851" s="10"/>
      <c r="Q851" s="30"/>
      <c r="R851" s="11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ht="14.2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30"/>
      <c r="O852" s="30"/>
      <c r="P852" s="10"/>
      <c r="Q852" s="30"/>
      <c r="R852" s="11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ht="14.2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30"/>
      <c r="O853" s="30"/>
      <c r="P853" s="10"/>
      <c r="Q853" s="30"/>
      <c r="R853" s="11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ht="14.2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30"/>
      <c r="O854" s="30"/>
      <c r="P854" s="10"/>
      <c r="Q854" s="30"/>
      <c r="R854" s="11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ht="14.2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30"/>
      <c r="O855" s="30"/>
      <c r="P855" s="10"/>
      <c r="Q855" s="30"/>
      <c r="R855" s="11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ht="14.2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30"/>
      <c r="O856" s="30"/>
      <c r="P856" s="10"/>
      <c r="Q856" s="30"/>
      <c r="R856" s="11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ht="14.2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30"/>
      <c r="O857" s="30"/>
      <c r="P857" s="10"/>
      <c r="Q857" s="30"/>
      <c r="R857" s="11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ht="14.2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30"/>
      <c r="O858" s="30"/>
      <c r="P858" s="10"/>
      <c r="Q858" s="30"/>
      <c r="R858" s="11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ht="14.2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30"/>
      <c r="O859" s="30"/>
      <c r="P859" s="10"/>
      <c r="Q859" s="30"/>
      <c r="R859" s="11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ht="14.2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30"/>
      <c r="O860" s="30"/>
      <c r="P860" s="10"/>
      <c r="Q860" s="30"/>
      <c r="R860" s="11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ht="14.2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30"/>
      <c r="O861" s="30"/>
      <c r="P861" s="10"/>
      <c r="Q861" s="30"/>
      <c r="R861" s="11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ht="14.2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30"/>
      <c r="O862" s="30"/>
      <c r="P862" s="10"/>
      <c r="Q862" s="30"/>
      <c r="R862" s="11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ht="14.2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30"/>
      <c r="O863" s="30"/>
      <c r="P863" s="10"/>
      <c r="Q863" s="30"/>
      <c r="R863" s="11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ht="14.2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30"/>
      <c r="O864" s="30"/>
      <c r="P864" s="10"/>
      <c r="Q864" s="30"/>
      <c r="R864" s="11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ht="14.2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30"/>
      <c r="O865" s="30"/>
      <c r="P865" s="10"/>
      <c r="Q865" s="30"/>
      <c r="R865" s="11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ht="14.2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30"/>
      <c r="O866" s="30"/>
      <c r="P866" s="10"/>
      <c r="Q866" s="30"/>
      <c r="R866" s="11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ht="14.2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30"/>
      <c r="O867" s="30"/>
      <c r="P867" s="10"/>
      <c r="Q867" s="30"/>
      <c r="R867" s="11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ht="14.2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30"/>
      <c r="O868" s="30"/>
      <c r="P868" s="10"/>
      <c r="Q868" s="30"/>
      <c r="R868" s="11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ht="14.2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30"/>
      <c r="O869" s="30"/>
      <c r="P869" s="10"/>
      <c r="Q869" s="30"/>
      <c r="R869" s="11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ht="14.2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30"/>
      <c r="O870" s="30"/>
      <c r="P870" s="10"/>
      <c r="Q870" s="30"/>
      <c r="R870" s="11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ht="14.2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30"/>
      <c r="O871" s="30"/>
      <c r="P871" s="10"/>
      <c r="Q871" s="30"/>
      <c r="R871" s="11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ht="14.2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30"/>
      <c r="O872" s="30"/>
      <c r="P872" s="10"/>
      <c r="Q872" s="30"/>
      <c r="R872" s="11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ht="14.2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30"/>
      <c r="O873" s="30"/>
      <c r="P873" s="10"/>
      <c r="Q873" s="30"/>
      <c r="R873" s="11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ht="14.2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30"/>
      <c r="O874" s="30"/>
      <c r="P874" s="10"/>
      <c r="Q874" s="30"/>
      <c r="R874" s="11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ht="14.2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30"/>
      <c r="O875" s="30"/>
      <c r="P875" s="10"/>
      <c r="Q875" s="30"/>
      <c r="R875" s="11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ht="14.2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30"/>
      <c r="O876" s="30"/>
      <c r="P876" s="10"/>
      <c r="Q876" s="30"/>
      <c r="R876" s="11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ht="14.2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30"/>
      <c r="O877" s="30"/>
      <c r="P877" s="10"/>
      <c r="Q877" s="30"/>
      <c r="R877" s="11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ht="14.2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30"/>
      <c r="O878" s="30"/>
      <c r="P878" s="10"/>
      <c r="Q878" s="30"/>
      <c r="R878" s="11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ht="14.2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30"/>
      <c r="O879" s="30"/>
      <c r="P879" s="10"/>
      <c r="Q879" s="30"/>
      <c r="R879" s="11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ht="14.2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30"/>
      <c r="O880" s="30"/>
      <c r="P880" s="10"/>
      <c r="Q880" s="30"/>
      <c r="R880" s="11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ht="14.2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30"/>
      <c r="O881" s="30"/>
      <c r="P881" s="10"/>
      <c r="Q881" s="30"/>
      <c r="R881" s="11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ht="14.2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30"/>
      <c r="O882" s="30"/>
      <c r="P882" s="10"/>
      <c r="Q882" s="30"/>
      <c r="R882" s="11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ht="14.2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30"/>
      <c r="O883" s="30"/>
      <c r="P883" s="10"/>
      <c r="Q883" s="30"/>
      <c r="R883" s="11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ht="14.2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30"/>
      <c r="O884" s="30"/>
      <c r="P884" s="10"/>
      <c r="Q884" s="30"/>
      <c r="R884" s="11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ht="14.2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30"/>
      <c r="O885" s="30"/>
      <c r="P885" s="10"/>
      <c r="Q885" s="30"/>
      <c r="R885" s="11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ht="14.2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30"/>
      <c r="O886" s="30"/>
      <c r="P886" s="10"/>
      <c r="Q886" s="30"/>
      <c r="R886" s="11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ht="14.2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30"/>
      <c r="O887" s="30"/>
      <c r="P887" s="10"/>
      <c r="Q887" s="30"/>
      <c r="R887" s="11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ht="14.2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30"/>
      <c r="O888" s="30"/>
      <c r="P888" s="10"/>
      <c r="Q888" s="30"/>
      <c r="R888" s="11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ht="14.2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30"/>
      <c r="O889" s="30"/>
      <c r="P889" s="10"/>
      <c r="Q889" s="30"/>
      <c r="R889" s="11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ht="14.2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30"/>
      <c r="O890" s="30"/>
      <c r="P890" s="10"/>
      <c r="Q890" s="30"/>
      <c r="R890" s="11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ht="14.2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30"/>
      <c r="O891" s="30"/>
      <c r="P891" s="10"/>
      <c r="Q891" s="30"/>
      <c r="R891" s="11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ht="14.2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30"/>
      <c r="O892" s="30"/>
      <c r="P892" s="10"/>
      <c r="Q892" s="30"/>
      <c r="R892" s="11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ht="14.2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30"/>
      <c r="O893" s="30"/>
      <c r="P893" s="10"/>
      <c r="Q893" s="30"/>
      <c r="R893" s="11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ht="14.2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30"/>
      <c r="O894" s="30"/>
      <c r="P894" s="10"/>
      <c r="Q894" s="30"/>
      <c r="R894" s="11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ht="14.2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30"/>
      <c r="O895" s="30"/>
      <c r="P895" s="10"/>
      <c r="Q895" s="30"/>
      <c r="R895" s="11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ht="14.2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30"/>
      <c r="O896" s="30"/>
      <c r="P896" s="10"/>
      <c r="Q896" s="30"/>
      <c r="R896" s="11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ht="14.2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30"/>
      <c r="O897" s="30"/>
      <c r="P897" s="10"/>
      <c r="Q897" s="30"/>
      <c r="R897" s="11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ht="14.2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30"/>
      <c r="O898" s="30"/>
      <c r="P898" s="10"/>
      <c r="Q898" s="30"/>
      <c r="R898" s="11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ht="14.2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30"/>
      <c r="O899" s="30"/>
      <c r="P899" s="10"/>
      <c r="Q899" s="30"/>
      <c r="R899" s="11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ht="14.2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30"/>
      <c r="O900" s="30"/>
      <c r="P900" s="10"/>
      <c r="Q900" s="30"/>
      <c r="R900" s="11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ht="14.2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30"/>
      <c r="O901" s="30"/>
      <c r="P901" s="10"/>
      <c r="Q901" s="30"/>
      <c r="R901" s="11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ht="14.2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30"/>
      <c r="O902" s="30"/>
      <c r="P902" s="10"/>
      <c r="Q902" s="30"/>
      <c r="R902" s="11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ht="14.2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30"/>
      <c r="O903" s="30"/>
      <c r="P903" s="10"/>
      <c r="Q903" s="30"/>
      <c r="R903" s="11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ht="14.2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30"/>
      <c r="O904" s="30"/>
      <c r="P904" s="10"/>
      <c r="Q904" s="30"/>
      <c r="R904" s="11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ht="14.2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30"/>
      <c r="O905" s="30"/>
      <c r="P905" s="10"/>
      <c r="Q905" s="30"/>
      <c r="R905" s="11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ht="14.2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30"/>
      <c r="O906" s="30"/>
      <c r="P906" s="10"/>
      <c r="Q906" s="30"/>
      <c r="R906" s="11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ht="14.2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30"/>
      <c r="O907" s="30"/>
      <c r="P907" s="10"/>
      <c r="Q907" s="30"/>
      <c r="R907" s="11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ht="14.2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30"/>
      <c r="O908" s="30"/>
      <c r="P908" s="10"/>
      <c r="Q908" s="30"/>
      <c r="R908" s="11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ht="14.2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30"/>
      <c r="O909" s="30"/>
      <c r="P909" s="10"/>
      <c r="Q909" s="30"/>
      <c r="R909" s="11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ht="14.2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30"/>
      <c r="O910" s="30"/>
      <c r="P910" s="10"/>
      <c r="Q910" s="30"/>
      <c r="R910" s="11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ht="14.2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30"/>
      <c r="O911" s="30"/>
      <c r="P911" s="10"/>
      <c r="Q911" s="30"/>
      <c r="R911" s="11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ht="14.2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30"/>
      <c r="O912" s="30"/>
      <c r="P912" s="10"/>
      <c r="Q912" s="30"/>
      <c r="R912" s="11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ht="14.2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30"/>
      <c r="O913" s="30"/>
      <c r="P913" s="10"/>
      <c r="Q913" s="30"/>
      <c r="R913" s="11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ht="14.2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30"/>
      <c r="O914" s="30"/>
      <c r="P914" s="10"/>
      <c r="Q914" s="30"/>
      <c r="R914" s="11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ht="14.2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30"/>
      <c r="O915" s="30"/>
      <c r="P915" s="10"/>
      <c r="Q915" s="30"/>
      <c r="R915" s="11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ht="14.2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30"/>
      <c r="O916" s="30"/>
      <c r="P916" s="10"/>
      <c r="Q916" s="30"/>
      <c r="R916" s="11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ht="14.2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30"/>
      <c r="O917" s="30"/>
      <c r="P917" s="10"/>
      <c r="Q917" s="30"/>
      <c r="R917" s="11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ht="14.2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30"/>
      <c r="O918" s="30"/>
      <c r="P918" s="10"/>
      <c r="Q918" s="30"/>
      <c r="R918" s="11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ht="14.2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30"/>
      <c r="O919" s="30"/>
      <c r="P919" s="10"/>
      <c r="Q919" s="30"/>
      <c r="R919" s="11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ht="14.2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30"/>
      <c r="O920" s="30"/>
      <c r="P920" s="10"/>
      <c r="Q920" s="30"/>
      <c r="R920" s="11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ht="14.2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30"/>
      <c r="O921" s="30"/>
      <c r="P921" s="10"/>
      <c r="Q921" s="30"/>
      <c r="R921" s="11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ht="14.2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30"/>
      <c r="O922" s="30"/>
      <c r="P922" s="10"/>
      <c r="Q922" s="30"/>
      <c r="R922" s="11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ht="14.2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30"/>
      <c r="O923" s="30"/>
      <c r="P923" s="10"/>
      <c r="Q923" s="30"/>
      <c r="R923" s="11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ht="14.2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30"/>
      <c r="O924" s="30"/>
      <c r="P924" s="10"/>
      <c r="Q924" s="30"/>
      <c r="R924" s="11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ht="14.2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30"/>
      <c r="O925" s="30"/>
      <c r="P925" s="10"/>
      <c r="Q925" s="30"/>
      <c r="R925" s="11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ht="14.2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30"/>
      <c r="O926" s="30"/>
      <c r="P926" s="10"/>
      <c r="Q926" s="30"/>
      <c r="R926" s="11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ht="14.2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30"/>
      <c r="O927" s="30"/>
      <c r="P927" s="10"/>
      <c r="Q927" s="30"/>
      <c r="R927" s="11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ht="14.2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30"/>
      <c r="O928" s="30"/>
      <c r="P928" s="10"/>
      <c r="Q928" s="30"/>
      <c r="R928" s="11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ht="14.2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30"/>
      <c r="O929" s="30"/>
      <c r="P929" s="10"/>
      <c r="Q929" s="30"/>
      <c r="R929" s="11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ht="14.2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30"/>
      <c r="O930" s="30"/>
      <c r="P930" s="10"/>
      <c r="Q930" s="30"/>
      <c r="R930" s="11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ht="14.2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30"/>
      <c r="O931" s="30"/>
      <c r="P931" s="10"/>
      <c r="Q931" s="30"/>
      <c r="R931" s="11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ht="14.2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30"/>
      <c r="O932" s="30"/>
      <c r="P932" s="10"/>
      <c r="Q932" s="30"/>
      <c r="R932" s="11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ht="14.2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30"/>
      <c r="O933" s="30"/>
      <c r="P933" s="10"/>
      <c r="Q933" s="30"/>
      <c r="R933" s="11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ht="14.2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30"/>
      <c r="O934" s="30"/>
      <c r="P934" s="10"/>
      <c r="Q934" s="30"/>
      <c r="R934" s="11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ht="14.2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30"/>
      <c r="O935" s="30"/>
      <c r="P935" s="10"/>
      <c r="Q935" s="30"/>
      <c r="R935" s="11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ht="14.2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30"/>
      <c r="O936" s="30"/>
      <c r="P936" s="10"/>
      <c r="Q936" s="30"/>
      <c r="R936" s="11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ht="14.2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30"/>
      <c r="O937" s="30"/>
      <c r="P937" s="10"/>
      <c r="Q937" s="30"/>
      <c r="R937" s="11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ht="14.2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30"/>
      <c r="O938" s="30"/>
      <c r="P938" s="10"/>
      <c r="Q938" s="30"/>
      <c r="R938" s="11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ht="14.2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30"/>
      <c r="O939" s="30"/>
      <c r="P939" s="10"/>
      <c r="Q939" s="30"/>
      <c r="R939" s="11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ht="14.2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30"/>
      <c r="O940" s="30"/>
      <c r="P940" s="10"/>
      <c r="Q940" s="30"/>
      <c r="R940" s="11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ht="14.2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30"/>
      <c r="O941" s="30"/>
      <c r="P941" s="10"/>
      <c r="Q941" s="30"/>
      <c r="R941" s="11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ht="14.2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30"/>
      <c r="O942" s="30"/>
      <c r="P942" s="10"/>
      <c r="Q942" s="30"/>
      <c r="R942" s="11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ht="14.2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30"/>
      <c r="O943" s="30"/>
      <c r="P943" s="10"/>
      <c r="Q943" s="30"/>
      <c r="R943" s="11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ht="14.2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30"/>
      <c r="O944" s="30"/>
      <c r="P944" s="10"/>
      <c r="Q944" s="30"/>
      <c r="R944" s="11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ht="14.2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30"/>
      <c r="O945" s="30"/>
      <c r="P945" s="10"/>
      <c r="Q945" s="30"/>
      <c r="R945" s="11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ht="14.2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30"/>
      <c r="O946" s="30"/>
      <c r="P946" s="10"/>
      <c r="Q946" s="30"/>
      <c r="R946" s="11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ht="14.2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30"/>
      <c r="O947" s="30"/>
      <c r="P947" s="10"/>
      <c r="Q947" s="30"/>
      <c r="R947" s="11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ht="14.2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30"/>
      <c r="O948" s="30"/>
      <c r="P948" s="10"/>
      <c r="Q948" s="30"/>
      <c r="R948" s="11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ht="14.2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30"/>
      <c r="O949" s="30"/>
      <c r="P949" s="10"/>
      <c r="Q949" s="30"/>
      <c r="R949" s="11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ht="14.2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30"/>
      <c r="O950" s="30"/>
      <c r="P950" s="10"/>
      <c r="Q950" s="30"/>
      <c r="R950" s="11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ht="14.2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30"/>
      <c r="O951" s="30"/>
      <c r="P951" s="10"/>
      <c r="Q951" s="30"/>
      <c r="R951" s="11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ht="14.2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30"/>
      <c r="O952" s="30"/>
      <c r="P952" s="10"/>
      <c r="Q952" s="30"/>
      <c r="R952" s="11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ht="14.2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30"/>
      <c r="O953" s="30"/>
      <c r="P953" s="10"/>
      <c r="Q953" s="30"/>
      <c r="R953" s="11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ht="14.2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30"/>
      <c r="O954" s="30"/>
      <c r="P954" s="10"/>
      <c r="Q954" s="30"/>
      <c r="R954" s="11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ht="14.2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30"/>
      <c r="O955" s="30"/>
      <c r="P955" s="10"/>
      <c r="Q955" s="30"/>
      <c r="R955" s="11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ht="14.2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30"/>
      <c r="O956" s="30"/>
      <c r="P956" s="10"/>
      <c r="Q956" s="30"/>
      <c r="R956" s="11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ht="14.2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30"/>
      <c r="O957" s="30"/>
      <c r="P957" s="10"/>
      <c r="Q957" s="30"/>
      <c r="R957" s="11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ht="14.2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30"/>
      <c r="O958" s="30"/>
      <c r="P958" s="10"/>
      <c r="Q958" s="30"/>
      <c r="R958" s="11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ht="14.2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30"/>
      <c r="O959" s="30"/>
      <c r="P959" s="10"/>
      <c r="Q959" s="30"/>
      <c r="R959" s="11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ht="14.2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30"/>
      <c r="O960" s="30"/>
      <c r="P960" s="10"/>
      <c r="Q960" s="30"/>
      <c r="R960" s="11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ht="14.2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30"/>
      <c r="O961" s="30"/>
      <c r="P961" s="10"/>
      <c r="Q961" s="30"/>
      <c r="R961" s="11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ht="14.2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30"/>
      <c r="O962" s="30"/>
      <c r="P962" s="10"/>
      <c r="Q962" s="30"/>
      <c r="R962" s="11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ht="14.2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30"/>
      <c r="O963" s="30"/>
      <c r="P963" s="10"/>
      <c r="Q963" s="30"/>
      <c r="R963" s="11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ht="14.2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30"/>
      <c r="O964" s="30"/>
      <c r="P964" s="10"/>
      <c r="Q964" s="30"/>
      <c r="R964" s="11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ht="14.2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30"/>
      <c r="O965" s="30"/>
      <c r="P965" s="10"/>
      <c r="Q965" s="30"/>
      <c r="R965" s="11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ht="14.2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30"/>
      <c r="O966" s="30"/>
      <c r="P966" s="10"/>
      <c r="Q966" s="30"/>
      <c r="R966" s="11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ht="14.2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30"/>
      <c r="O967" s="30"/>
      <c r="P967" s="10"/>
      <c r="Q967" s="30"/>
      <c r="R967" s="11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ht="14.2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30"/>
      <c r="O968" s="30"/>
      <c r="P968" s="10"/>
      <c r="Q968" s="30"/>
      <c r="R968" s="11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ht="14.2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30"/>
      <c r="O969" s="30"/>
      <c r="P969" s="10"/>
      <c r="Q969" s="30"/>
      <c r="R969" s="11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ht="14.2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30"/>
      <c r="O970" s="30"/>
      <c r="P970" s="10"/>
      <c r="Q970" s="30"/>
      <c r="R970" s="11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ht="14.2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30"/>
      <c r="O971" s="30"/>
      <c r="P971" s="10"/>
      <c r="Q971" s="30"/>
      <c r="R971" s="11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ht="14.2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30"/>
      <c r="O972" s="30"/>
      <c r="P972" s="10"/>
      <c r="Q972" s="30"/>
      <c r="R972" s="11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ht="14.2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30"/>
      <c r="O973" s="30"/>
      <c r="P973" s="10"/>
      <c r="Q973" s="30"/>
      <c r="R973" s="11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ht="14.2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30"/>
      <c r="O974" s="30"/>
      <c r="P974" s="10"/>
      <c r="Q974" s="30"/>
      <c r="R974" s="11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ht="14.2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30"/>
      <c r="O975" s="30"/>
      <c r="P975" s="10"/>
      <c r="Q975" s="30"/>
      <c r="R975" s="11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ht="14.2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30"/>
      <c r="O976" s="30"/>
      <c r="P976" s="10"/>
      <c r="Q976" s="30"/>
      <c r="R976" s="11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ht="14.2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30"/>
      <c r="O977" s="30"/>
      <c r="P977" s="10"/>
      <c r="Q977" s="30"/>
      <c r="R977" s="11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ht="14.2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30"/>
      <c r="O978" s="30"/>
      <c r="P978" s="10"/>
      <c r="Q978" s="30"/>
      <c r="R978" s="11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ht="14.2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30"/>
      <c r="O979" s="30"/>
      <c r="P979" s="10"/>
      <c r="Q979" s="30"/>
      <c r="R979" s="11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ht="14.25" customHeight="1" x14ac:dyDescent="0.25">
      <c r="A980" s="10"/>
      <c r="B980" s="10"/>
      <c r="C980" s="10"/>
      <c r="D980" s="10"/>
      <c r="E980" s="10"/>
      <c r="F980" s="10"/>
      <c r="G980" s="10"/>
      <c r="Y980" s="10"/>
      <c r="Z980" s="10"/>
      <c r="AA980" s="10"/>
      <c r="AB980" s="10"/>
    </row>
    <row r="981" spans="1:28" ht="14.25" customHeight="1" x14ac:dyDescent="0.25">
      <c r="A981" s="10"/>
      <c r="B981" s="10"/>
      <c r="C981" s="10"/>
      <c r="D981" s="10"/>
      <c r="E981" s="10"/>
      <c r="F981" s="10"/>
      <c r="G981" s="10"/>
      <c r="Y981" s="10"/>
      <c r="Z981" s="10"/>
      <c r="AA981" s="10"/>
      <c r="AB981" s="10"/>
    </row>
    <row r="982" spans="1:28" ht="14.25" customHeight="1" x14ac:dyDescent="0.25">
      <c r="A982" s="10"/>
      <c r="B982" s="10"/>
      <c r="C982" s="10"/>
      <c r="D982" s="10"/>
      <c r="E982" s="10"/>
      <c r="F982" s="10"/>
      <c r="G982" s="10"/>
      <c r="Y982" s="10"/>
      <c r="Z982" s="10"/>
      <c r="AA982" s="10"/>
      <c r="AB982" s="10"/>
    </row>
    <row r="983" spans="1:28" ht="14.25" customHeight="1" x14ac:dyDescent="0.25">
      <c r="A983" s="10"/>
      <c r="B983" s="10"/>
      <c r="C983" s="10"/>
      <c r="D983" s="10"/>
      <c r="E983" s="10"/>
      <c r="F983" s="10"/>
      <c r="G983" s="10"/>
      <c r="Y983" s="10"/>
      <c r="Z983" s="10"/>
      <c r="AA983" s="10"/>
      <c r="AB983" s="10"/>
    </row>
    <row r="984" spans="1:28" ht="14.25" customHeight="1" x14ac:dyDescent="0.25">
      <c r="A984" s="10"/>
      <c r="B984" s="10"/>
      <c r="C984" s="10"/>
      <c r="D984" s="10"/>
      <c r="E984" s="10"/>
      <c r="F984" s="10"/>
      <c r="G984" s="10"/>
      <c r="Y984" s="10"/>
      <c r="Z984" s="10"/>
      <c r="AA984" s="10"/>
      <c r="AB984" s="10"/>
    </row>
    <row r="985" spans="1:28" ht="14.25" customHeight="1" x14ac:dyDescent="0.25">
      <c r="A985" s="10"/>
      <c r="B985" s="10"/>
      <c r="C985" s="10"/>
      <c r="D985" s="10"/>
      <c r="E985" s="10"/>
      <c r="F985" s="10"/>
      <c r="G985" s="10"/>
      <c r="Y985" s="10"/>
      <c r="Z985" s="10"/>
      <c r="AA985" s="10"/>
      <c r="AB985" s="10"/>
    </row>
    <row r="986" spans="1:28" ht="14.25" customHeight="1" x14ac:dyDescent="0.25">
      <c r="A986" s="10"/>
      <c r="B986" s="10"/>
      <c r="C986" s="10"/>
      <c r="D986" s="10"/>
      <c r="E986" s="10"/>
      <c r="F986" s="10"/>
      <c r="G986" s="10"/>
      <c r="Y986" s="10"/>
      <c r="Z986" s="10"/>
      <c r="AA986" s="10"/>
      <c r="AB986" s="10"/>
    </row>
    <row r="987" spans="1:28" ht="14.25" customHeight="1" x14ac:dyDescent="0.25">
      <c r="A987" s="10"/>
      <c r="B987" s="10"/>
      <c r="C987" s="10"/>
      <c r="D987" s="10"/>
      <c r="E987" s="10"/>
      <c r="F987" s="10"/>
      <c r="G987" s="10"/>
      <c r="Y987" s="10"/>
      <c r="Z987" s="10"/>
      <c r="AA987" s="10"/>
      <c r="AB987" s="10"/>
    </row>
    <row r="988" spans="1:28" ht="14.25" customHeight="1" x14ac:dyDescent="0.25">
      <c r="A988" s="10"/>
      <c r="B988" s="10"/>
      <c r="C988" s="10"/>
      <c r="D988" s="10"/>
      <c r="E988" s="10"/>
      <c r="F988" s="10"/>
      <c r="G988" s="10"/>
      <c r="Y988" s="10"/>
      <c r="Z988" s="10"/>
      <c r="AA988" s="10"/>
      <c r="AB988" s="10"/>
    </row>
    <row r="989" spans="1:28" ht="14.25" customHeight="1" x14ac:dyDescent="0.25">
      <c r="A989" s="10"/>
      <c r="B989" s="10"/>
      <c r="C989" s="10"/>
      <c r="D989" s="10"/>
      <c r="E989" s="10"/>
      <c r="F989" s="10"/>
      <c r="G989" s="10"/>
      <c r="Y989" s="10"/>
      <c r="Z989" s="10"/>
      <c r="AA989" s="10"/>
      <c r="AB989" s="10"/>
    </row>
    <row r="990" spans="1:28" ht="14.25" customHeight="1" x14ac:dyDescent="0.25">
      <c r="A990" s="10"/>
      <c r="B990" s="10"/>
      <c r="C990" s="10"/>
      <c r="D990" s="10"/>
      <c r="E990" s="10"/>
      <c r="F990" s="10"/>
      <c r="G990" s="10"/>
      <c r="Y990" s="10"/>
      <c r="Z990" s="10"/>
      <c r="AA990" s="10"/>
      <c r="AB990" s="10"/>
    </row>
    <row r="991" spans="1:28" ht="14.25" customHeight="1" x14ac:dyDescent="0.25">
      <c r="A991" s="10"/>
      <c r="B991" s="10"/>
      <c r="C991" s="10"/>
      <c r="D991" s="10"/>
      <c r="E991" s="10"/>
      <c r="F991" s="10"/>
      <c r="G991" s="10"/>
      <c r="Y991" s="10"/>
      <c r="Z991" s="10"/>
      <c r="AA991" s="10"/>
      <c r="AB991" s="10"/>
    </row>
    <row r="992" spans="1:28" ht="14.25" customHeight="1" x14ac:dyDescent="0.25">
      <c r="A992" s="10"/>
      <c r="B992" s="10"/>
      <c r="C992" s="10"/>
      <c r="D992" s="10"/>
      <c r="E992" s="10"/>
      <c r="F992" s="10"/>
      <c r="G992" s="10"/>
      <c r="Y992" s="10"/>
      <c r="Z992" s="10"/>
      <c r="AA992" s="10"/>
      <c r="AB992" s="10"/>
    </row>
    <row r="993" spans="1:28" ht="14.25" customHeight="1" x14ac:dyDescent="0.25">
      <c r="A993" s="10"/>
      <c r="B993" s="10"/>
      <c r="C993" s="10"/>
      <c r="D993" s="10"/>
      <c r="E993" s="10"/>
      <c r="F993" s="10"/>
      <c r="G993" s="10"/>
      <c r="Y993" s="10"/>
      <c r="Z993" s="10"/>
      <c r="AA993" s="10"/>
      <c r="AB993" s="10"/>
    </row>
    <row r="994" spans="1:28" ht="14.25" customHeight="1" x14ac:dyDescent="0.25">
      <c r="A994" s="10"/>
      <c r="B994" s="10"/>
      <c r="C994" s="10"/>
      <c r="D994" s="10"/>
      <c r="E994" s="10"/>
      <c r="F994" s="10"/>
      <c r="G994" s="10"/>
      <c r="Y994" s="10"/>
      <c r="Z994" s="10"/>
      <c r="AA994" s="10"/>
      <c r="AB994" s="10"/>
    </row>
    <row r="995" spans="1:28" ht="14.25" customHeight="1" x14ac:dyDescent="0.25">
      <c r="A995" s="10"/>
      <c r="B995" s="10"/>
      <c r="C995" s="10"/>
      <c r="D995" s="10"/>
      <c r="E995" s="10"/>
      <c r="F995" s="10"/>
      <c r="G995" s="10"/>
      <c r="Y995" s="10"/>
      <c r="Z995" s="10"/>
      <c r="AA995" s="10"/>
      <c r="AB995" s="10"/>
    </row>
    <row r="996" spans="1:28" ht="14.25" customHeight="1" x14ac:dyDescent="0.25">
      <c r="A996" s="10"/>
      <c r="B996" s="10"/>
      <c r="C996" s="10"/>
      <c r="D996" s="10"/>
      <c r="E996" s="10"/>
      <c r="F996" s="10"/>
      <c r="G996" s="10"/>
      <c r="Y996" s="10"/>
      <c r="Z996" s="10"/>
      <c r="AA996" s="10"/>
      <c r="AB996" s="10"/>
    </row>
    <row r="997" spans="1:28" ht="14.25" customHeight="1" x14ac:dyDescent="0.25">
      <c r="A997" s="10"/>
      <c r="B997" s="10"/>
      <c r="C997" s="10"/>
      <c r="D997" s="10"/>
      <c r="E997" s="10"/>
      <c r="F997" s="10"/>
      <c r="G997" s="10"/>
      <c r="Y997" s="10"/>
      <c r="Z997" s="10"/>
      <c r="AA997" s="10"/>
      <c r="AB997" s="10"/>
    </row>
    <row r="998" spans="1:28" ht="14.25" customHeight="1" x14ac:dyDescent="0.25">
      <c r="A998" s="10"/>
      <c r="B998" s="10"/>
      <c r="C998" s="10"/>
      <c r="D998" s="10"/>
      <c r="E998" s="10"/>
      <c r="F998" s="10"/>
      <c r="G998" s="10"/>
      <c r="Y998" s="10"/>
      <c r="Z998" s="10"/>
      <c r="AA998" s="10"/>
      <c r="AB998" s="10"/>
    </row>
    <row r="999" spans="1:28" ht="14.25" customHeight="1" x14ac:dyDescent="0.25">
      <c r="A999" s="10"/>
      <c r="B999" s="10"/>
      <c r="C999" s="10"/>
      <c r="D999" s="10"/>
      <c r="E999" s="10"/>
      <c r="F999" s="10"/>
      <c r="G999" s="10"/>
      <c r="Y999" s="10"/>
      <c r="Z999" s="10"/>
      <c r="AA999" s="10"/>
      <c r="AB999" s="10"/>
    </row>
    <row r="1000" spans="1:28" ht="14.25" customHeight="1" x14ac:dyDescent="0.25">
      <c r="A1000" s="10"/>
      <c r="B1000" s="10"/>
      <c r="C1000" s="10"/>
      <c r="D1000" s="10"/>
      <c r="E1000" s="10"/>
      <c r="F1000" s="10"/>
      <c r="G1000" s="10"/>
      <c r="Y1000" s="10"/>
      <c r="Z1000" s="10"/>
      <c r="AA1000" s="10"/>
      <c r="AB1000" s="10"/>
    </row>
    <row r="1001" spans="1:28" ht="14.25" customHeight="1" x14ac:dyDescent="0.25">
      <c r="A1001" s="10"/>
      <c r="B1001" s="10"/>
      <c r="C1001" s="10"/>
      <c r="D1001" s="10"/>
      <c r="E1001" s="10"/>
      <c r="F1001" s="10"/>
      <c r="G1001" s="10"/>
      <c r="Y1001" s="10"/>
      <c r="Z1001" s="10"/>
      <c r="AA1001" s="10"/>
      <c r="AB1001" s="10"/>
    </row>
    <row r="1002" spans="1:28" ht="14.25" customHeight="1" x14ac:dyDescent="0.25">
      <c r="A1002" s="10"/>
      <c r="B1002" s="10"/>
      <c r="C1002" s="10"/>
      <c r="D1002" s="10"/>
      <c r="E1002" s="10"/>
      <c r="F1002" s="10"/>
      <c r="G1002" s="10"/>
      <c r="Y1002" s="10"/>
      <c r="Z1002" s="10"/>
      <c r="AA1002" s="10"/>
      <c r="AB1002" s="10"/>
    </row>
    <row r="1003" spans="1:28" ht="14.25" customHeight="1" x14ac:dyDescent="0.25">
      <c r="A1003" s="10"/>
      <c r="B1003" s="10"/>
      <c r="C1003" s="10"/>
      <c r="D1003" s="10"/>
      <c r="E1003" s="10"/>
      <c r="F1003" s="10"/>
      <c r="G1003" s="10"/>
      <c r="Y1003" s="10"/>
      <c r="Z1003" s="10"/>
      <c r="AA1003" s="10"/>
      <c r="AB1003" s="10"/>
    </row>
    <row r="1004" spans="1:28" ht="14.25" customHeight="1" x14ac:dyDescent="0.25">
      <c r="A1004" s="10"/>
      <c r="B1004" s="10"/>
      <c r="C1004" s="10"/>
      <c r="D1004" s="10"/>
      <c r="E1004" s="10"/>
      <c r="F1004" s="10"/>
      <c r="G1004" s="10"/>
      <c r="Y1004" s="10"/>
      <c r="Z1004" s="10"/>
      <c r="AA1004" s="10"/>
      <c r="AB1004" s="10"/>
    </row>
    <row r="1005" spans="1:28" ht="14.25" customHeight="1" x14ac:dyDescent="0.25">
      <c r="A1005" s="10"/>
      <c r="B1005" s="10"/>
      <c r="C1005" s="10"/>
      <c r="D1005" s="10"/>
      <c r="E1005" s="10"/>
      <c r="F1005" s="10"/>
      <c r="G1005" s="10"/>
      <c r="Y1005" s="10"/>
      <c r="Z1005" s="10"/>
      <c r="AA1005" s="10"/>
      <c r="AB1005" s="10"/>
    </row>
    <row r="1006" spans="1:28" ht="14.25" customHeight="1" x14ac:dyDescent="0.25">
      <c r="A1006" s="10"/>
      <c r="B1006" s="10"/>
      <c r="C1006" s="10"/>
      <c r="D1006" s="10"/>
      <c r="E1006" s="10"/>
      <c r="F1006" s="10"/>
      <c r="G1006" s="10"/>
      <c r="Y1006" s="10"/>
      <c r="Z1006" s="10"/>
      <c r="AA1006" s="10"/>
      <c r="AB1006" s="10"/>
    </row>
  </sheetData>
  <sheetProtection algorithmName="SHA-512" hashValue="v1ZIbq34D/LqADVNrL2Ohzoo8V//n4zVADjzZEQhaS8xs20FB+LPJhtdXHFOsNyL1DJnT0iIIu9rizMSOKinhQ==" saltValue="CEeiZR3+eIswmPSHWiItvw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1 H24">
    <cfRule type="notContainsBlanks" dxfId="15" priority="10">
      <formula>LEN(TRIM(H14))&gt;0</formula>
    </cfRule>
  </conditionalFormatting>
  <conditionalFormatting sqref="H25">
    <cfRule type="notContainsBlanks" dxfId="14" priority="11">
      <formula>LEN(TRIM(H25))&gt;0</formula>
    </cfRule>
  </conditionalFormatting>
  <conditionalFormatting sqref="H27">
    <cfRule type="notContainsBlanks" dxfId="13" priority="12">
      <formula>LEN(TRIM(H27))&gt;0</formula>
    </cfRule>
  </conditionalFormatting>
  <conditionalFormatting sqref="H29">
    <cfRule type="notContainsBlanks" dxfId="12" priority="13">
      <formula>LEN(TRIM(H29))&gt;0</formula>
    </cfRule>
  </conditionalFormatting>
  <conditionalFormatting sqref="H33">
    <cfRule type="notContainsBlanks" dxfId="11" priority="14">
      <formula>LEN(TRIM(H33))&gt;0</formula>
    </cfRule>
  </conditionalFormatting>
  <conditionalFormatting sqref="H53">
    <cfRule type="notContainsBlanks" dxfId="10" priority="15">
      <formula>LEN(TRIM(H53))&gt;0</formula>
    </cfRule>
  </conditionalFormatting>
  <conditionalFormatting sqref="H60">
    <cfRule type="notContainsBlanks" dxfId="9" priority="16">
      <formula>LEN(TRIM(H60))&gt;0</formula>
    </cfRule>
  </conditionalFormatting>
  <conditionalFormatting sqref="H28">
    <cfRule type="notContainsBlanks" dxfId="8" priority="17">
      <formula>LEN(TRIM(H28))&gt;0</formula>
    </cfRule>
  </conditionalFormatting>
  <conditionalFormatting sqref="H32">
    <cfRule type="notContainsBlanks" dxfId="7" priority="18">
      <formula>LEN(TRIM(H32))&gt;0</formula>
    </cfRule>
  </conditionalFormatting>
  <conditionalFormatting sqref="H50">
    <cfRule type="notContainsBlanks" dxfId="6" priority="8">
      <formula>LEN(TRIM(H50))&gt;0</formula>
    </cfRule>
  </conditionalFormatting>
  <conditionalFormatting sqref="H23">
    <cfRule type="notContainsBlanks" dxfId="5" priority="7">
      <formula>LEN(TRIM(H23))&gt;0</formula>
    </cfRule>
  </conditionalFormatting>
  <conditionalFormatting sqref="H22">
    <cfRule type="notContainsBlanks" dxfId="4" priority="6">
      <formula>LEN(TRIM(H22))&gt;0</formula>
    </cfRule>
  </conditionalFormatting>
  <conditionalFormatting sqref="H31">
    <cfRule type="notContainsBlanks" dxfId="3" priority="5">
      <formula>LEN(TRIM(H31))&gt;0</formula>
    </cfRule>
  </conditionalFormatting>
  <conditionalFormatting sqref="H30">
    <cfRule type="notContainsBlanks" dxfId="2" priority="4">
      <formula>LEN(TRIM(H30))&gt;0</formula>
    </cfRule>
  </conditionalFormatting>
  <conditionalFormatting sqref="H51">
    <cfRule type="notContainsBlanks" dxfId="1" priority="2">
      <formula>LEN(TRIM(H51))&gt;0</formula>
    </cfRule>
  </conditionalFormatting>
  <conditionalFormatting sqref="H35">
    <cfRule type="notContainsBlanks" dxfId="0" priority="1">
      <formula>LEN(TRIM(H35))&gt;0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NOMINATEMPORERA ABRIL2025</vt:lpstr>
      <vt:lpstr>'NOMINATEMPORERA ABRIL2025'!Área_de_impresión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2025-04-25T15:15:30Z</cp:lastPrinted>
  <dcterms:created xsi:type="dcterms:W3CDTF">2024-12-02T15:29:22Z</dcterms:created>
  <dcterms:modified xsi:type="dcterms:W3CDTF">2025-04-25T15:16:00Z</dcterms:modified>
</cp:coreProperties>
</file>