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MARZO 2025\NOMINA TEMPORERA MARZO 2025\"/>
    </mc:Choice>
  </mc:AlternateContent>
  <bookViews>
    <workbookView xWindow="0" yWindow="0" windowWidth="28800" windowHeight="11910"/>
  </bookViews>
  <sheets>
    <sheet name="NOMINA TEMPORERA MARZO 2025" sheetId="1" r:id="rId1"/>
  </sheets>
  <definedNames>
    <definedName name="_xlnm._FilterDatabase" localSheetId="0" hidden="1">'NOMINA TEMPORERA MARZO 2025'!$A$11:$X$60</definedName>
    <definedName name="_xlnm.Print_Area" localSheetId="0">'NOMINA TEMPORERA MARZO 2025'!$A$1:$AB$82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U48" i="1" s="1"/>
  <c r="M48" i="1"/>
  <c r="T48" i="1" s="1"/>
  <c r="V48" i="1" s="1"/>
  <c r="S48" i="1" l="1"/>
  <c r="R62" i="1"/>
  <c r="J62" i="1"/>
  <c r="Q36" i="1" l="1"/>
  <c r="P36" i="1"/>
  <c r="O36" i="1"/>
  <c r="N36" i="1"/>
  <c r="M36" i="1"/>
  <c r="U36" i="1" l="1"/>
  <c r="T36" i="1"/>
  <c r="V36" i="1" s="1"/>
  <c r="S36" i="1"/>
  <c r="Q53" i="1"/>
  <c r="P53" i="1"/>
  <c r="O53" i="1"/>
  <c r="N53" i="1"/>
  <c r="M53" i="1"/>
  <c r="T53" i="1" l="1"/>
  <c r="V53" i="1" s="1"/>
  <c r="U53" i="1"/>
  <c r="S53" i="1"/>
  <c r="M60" i="1"/>
  <c r="N60" i="1"/>
  <c r="P60" i="1"/>
  <c r="Q60" i="1"/>
  <c r="Q54" i="1"/>
  <c r="P54" i="1"/>
  <c r="N54" i="1"/>
  <c r="M54" i="1"/>
  <c r="Q56" i="1"/>
  <c r="P56" i="1"/>
  <c r="N56" i="1"/>
  <c r="M56" i="1"/>
  <c r="Q25" i="1"/>
  <c r="P25" i="1"/>
  <c r="N25" i="1"/>
  <c r="M25" i="1"/>
  <c r="Q21" i="1"/>
  <c r="P21" i="1"/>
  <c r="O21" i="1"/>
  <c r="N21" i="1"/>
  <c r="M21" i="1"/>
  <c r="Q50" i="1"/>
  <c r="P50" i="1"/>
  <c r="O50" i="1"/>
  <c r="N50" i="1"/>
  <c r="M50" i="1"/>
  <c r="Q57" i="1"/>
  <c r="P57" i="1"/>
  <c r="N57" i="1"/>
  <c r="M57" i="1"/>
  <c r="Q46" i="1"/>
  <c r="P46" i="1"/>
  <c r="N46" i="1"/>
  <c r="M46" i="1"/>
  <c r="U60" i="1" l="1"/>
  <c r="S60" i="1"/>
  <c r="T60" i="1"/>
  <c r="V60" i="1" s="1"/>
  <c r="T56" i="1"/>
  <c r="V56" i="1" s="1"/>
  <c r="U56" i="1"/>
  <c r="U21" i="1"/>
  <c r="U25" i="1"/>
  <c r="T54" i="1"/>
  <c r="V54" i="1" s="1"/>
  <c r="U54" i="1"/>
  <c r="T25" i="1"/>
  <c r="V25" i="1" s="1"/>
  <c r="T21" i="1"/>
  <c r="V21" i="1" s="1"/>
  <c r="S54" i="1"/>
  <c r="T50" i="1"/>
  <c r="V50" i="1" s="1"/>
  <c r="U50" i="1"/>
  <c r="S56" i="1"/>
  <c r="U57" i="1"/>
  <c r="S25" i="1"/>
  <c r="T46" i="1"/>
  <c r="V46" i="1" s="1"/>
  <c r="U46" i="1"/>
  <c r="S21" i="1"/>
  <c r="T57" i="1"/>
  <c r="V57" i="1" s="1"/>
  <c r="S50" i="1"/>
  <c r="S57" i="1"/>
  <c r="S46" i="1"/>
  <c r="K62" i="1" l="1"/>
  <c r="I62" i="1"/>
  <c r="H62" i="1"/>
  <c r="Q59" i="1"/>
  <c r="P59" i="1"/>
  <c r="O59" i="1"/>
  <c r="N59" i="1"/>
  <c r="M59" i="1"/>
  <c r="Q58" i="1"/>
  <c r="P58" i="1"/>
  <c r="N58" i="1"/>
  <c r="M58" i="1"/>
  <c r="Q55" i="1"/>
  <c r="P55" i="1"/>
  <c r="N55" i="1"/>
  <c r="M55" i="1"/>
  <c r="Q52" i="1"/>
  <c r="P52" i="1"/>
  <c r="N52" i="1"/>
  <c r="M52" i="1"/>
  <c r="Q51" i="1"/>
  <c r="P51" i="1"/>
  <c r="N51" i="1"/>
  <c r="M51" i="1"/>
  <c r="Q49" i="1"/>
  <c r="P49" i="1"/>
  <c r="O49" i="1"/>
  <c r="N49" i="1"/>
  <c r="M49" i="1"/>
  <c r="Q47" i="1"/>
  <c r="P47" i="1"/>
  <c r="N47" i="1"/>
  <c r="M47" i="1"/>
  <c r="Q45" i="1"/>
  <c r="P45" i="1"/>
  <c r="N45" i="1"/>
  <c r="M45" i="1"/>
  <c r="Q44" i="1"/>
  <c r="P44" i="1"/>
  <c r="O44" i="1"/>
  <c r="N44" i="1"/>
  <c r="M44" i="1"/>
  <c r="Q43" i="1"/>
  <c r="P43" i="1"/>
  <c r="N43" i="1"/>
  <c r="M43" i="1"/>
  <c r="Q42" i="1"/>
  <c r="P42" i="1"/>
  <c r="N42" i="1"/>
  <c r="M42" i="1"/>
  <c r="Q41" i="1"/>
  <c r="P41" i="1"/>
  <c r="N41" i="1"/>
  <c r="M41" i="1"/>
  <c r="Q40" i="1"/>
  <c r="P40" i="1"/>
  <c r="O40" i="1"/>
  <c r="N40" i="1"/>
  <c r="M40" i="1"/>
  <c r="Q39" i="1"/>
  <c r="P39" i="1"/>
  <c r="N39" i="1"/>
  <c r="M39" i="1"/>
  <c r="Q38" i="1"/>
  <c r="P38" i="1"/>
  <c r="N38" i="1"/>
  <c r="M38" i="1"/>
  <c r="Q37" i="1"/>
  <c r="P37" i="1"/>
  <c r="O37" i="1"/>
  <c r="N37" i="1"/>
  <c r="M37" i="1"/>
  <c r="Q35" i="1"/>
  <c r="P35" i="1"/>
  <c r="O35" i="1"/>
  <c r="N35" i="1"/>
  <c r="M35" i="1"/>
  <c r="Q34" i="1"/>
  <c r="P34" i="1"/>
  <c r="N34" i="1"/>
  <c r="M34" i="1"/>
  <c r="Q33" i="1"/>
  <c r="P33" i="1"/>
  <c r="O33" i="1"/>
  <c r="N33" i="1"/>
  <c r="M33" i="1"/>
  <c r="Q32" i="1"/>
  <c r="P32" i="1"/>
  <c r="O32" i="1"/>
  <c r="N32" i="1"/>
  <c r="M32" i="1"/>
  <c r="Q31" i="1"/>
  <c r="P31" i="1"/>
  <c r="O31" i="1"/>
  <c r="N31" i="1"/>
  <c r="M31" i="1"/>
  <c r="Q30" i="1"/>
  <c r="P30" i="1"/>
  <c r="N30" i="1"/>
  <c r="M30" i="1"/>
  <c r="Q29" i="1"/>
  <c r="P29" i="1"/>
  <c r="N29" i="1"/>
  <c r="M29" i="1"/>
  <c r="Q28" i="1"/>
  <c r="P28" i="1"/>
  <c r="O28" i="1"/>
  <c r="M28" i="1"/>
  <c r="Q27" i="1"/>
  <c r="P27" i="1"/>
  <c r="O27" i="1"/>
  <c r="M27" i="1"/>
  <c r="Q26" i="1"/>
  <c r="P26" i="1"/>
  <c r="O26" i="1"/>
  <c r="N26" i="1"/>
  <c r="M26" i="1"/>
  <c r="Q24" i="1"/>
  <c r="P24" i="1"/>
  <c r="N24" i="1"/>
  <c r="M24" i="1"/>
  <c r="Q23" i="1"/>
  <c r="P23" i="1"/>
  <c r="N23" i="1"/>
  <c r="M23" i="1"/>
  <c r="L62" i="1"/>
  <c r="Q22" i="1"/>
  <c r="P22" i="1"/>
  <c r="N22" i="1"/>
  <c r="M22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5" i="1"/>
  <c r="P15" i="1"/>
  <c r="N15" i="1"/>
  <c r="M15" i="1"/>
  <c r="Q14" i="1"/>
  <c r="P14" i="1"/>
  <c r="O14" i="1"/>
  <c r="N14" i="1"/>
  <c r="M14" i="1"/>
  <c r="Q16" i="1"/>
  <c r="P16" i="1"/>
  <c r="N16" i="1"/>
  <c r="M16" i="1"/>
  <c r="N62" i="1" l="1"/>
  <c r="Q62" i="1"/>
  <c r="T14" i="1"/>
  <c r="V14" i="1" s="1"/>
  <c r="S51" i="1"/>
  <c r="T38" i="1"/>
  <c r="V38" i="1" s="1"/>
  <c r="S45" i="1"/>
  <c r="U29" i="1"/>
  <c r="U38" i="1"/>
  <c r="U45" i="1"/>
  <c r="S59" i="1"/>
  <c r="S24" i="1"/>
  <c r="U32" i="1"/>
  <c r="U51" i="1"/>
  <c r="U59" i="1"/>
  <c r="U55" i="1"/>
  <c r="S44" i="1"/>
  <c r="U47" i="1"/>
  <c r="T55" i="1"/>
  <c r="V55" i="1" s="1"/>
  <c r="U44" i="1"/>
  <c r="U17" i="1"/>
  <c r="T22" i="1"/>
  <c r="S42" i="1"/>
  <c r="U22" i="1"/>
  <c r="S26" i="1"/>
  <c r="S33" i="1"/>
  <c r="U42" i="1"/>
  <c r="S40" i="1"/>
  <c r="U34" i="1"/>
  <c r="U40" i="1"/>
  <c r="T44" i="1"/>
  <c r="V44" i="1" s="1"/>
  <c r="U31" i="1"/>
  <c r="U33" i="1"/>
  <c r="U18" i="1"/>
  <c r="U19" i="1"/>
  <c r="T39" i="1"/>
  <c r="V39" i="1" s="1"/>
  <c r="T52" i="1"/>
  <c r="V52" i="1" s="1"/>
  <c r="S18" i="1"/>
  <c r="T30" i="1"/>
  <c r="V30" i="1" s="1"/>
  <c r="U39" i="1"/>
  <c r="U52" i="1"/>
  <c r="T20" i="1"/>
  <c r="V20" i="1" s="1"/>
  <c r="U20" i="1"/>
  <c r="T15" i="1"/>
  <c r="V15" i="1" s="1"/>
  <c r="S20" i="1"/>
  <c r="U15" i="1"/>
  <c r="U30" i="1"/>
  <c r="S43" i="1"/>
  <c r="T19" i="1"/>
  <c r="V19" i="1" s="1"/>
  <c r="S23" i="1"/>
  <c r="U43" i="1"/>
  <c r="T37" i="1"/>
  <c r="V37" i="1" s="1"/>
  <c r="T28" i="1"/>
  <c r="V28" i="1" s="1"/>
  <c r="T34" i="1"/>
  <c r="V34" i="1" s="1"/>
  <c r="U37" i="1"/>
  <c r="T27" i="1"/>
  <c r="V27" i="1" s="1"/>
  <c r="U28" i="1"/>
  <c r="U27" i="1"/>
  <c r="T17" i="1"/>
  <c r="V17" i="1" s="1"/>
  <c r="T32" i="1"/>
  <c r="V32" i="1" s="1"/>
  <c r="T18" i="1"/>
  <c r="V18" i="1" s="1"/>
  <c r="T24" i="1"/>
  <c r="V24" i="1" s="1"/>
  <c r="T29" i="1"/>
  <c r="V29" i="1" s="1"/>
  <c r="U26" i="1"/>
  <c r="U23" i="1"/>
  <c r="T23" i="1"/>
  <c r="V23" i="1" s="1"/>
  <c r="T41" i="1"/>
  <c r="V41" i="1" s="1"/>
  <c r="T49" i="1"/>
  <c r="V49" i="1" s="1"/>
  <c r="O62" i="1"/>
  <c r="T42" i="1"/>
  <c r="V42" i="1" s="1"/>
  <c r="T16" i="1"/>
  <c r="V16" i="1" s="1"/>
  <c r="T35" i="1"/>
  <c r="V35" i="1" s="1"/>
  <c r="U41" i="1"/>
  <c r="U49" i="1"/>
  <c r="T58" i="1"/>
  <c r="V58" i="1" s="1"/>
  <c r="P62" i="1"/>
  <c r="U24" i="1"/>
  <c r="T40" i="1"/>
  <c r="V40" i="1" s="1"/>
  <c r="T47" i="1"/>
  <c r="V47" i="1" s="1"/>
  <c r="U16" i="1"/>
  <c r="S31" i="1"/>
  <c r="S34" i="1"/>
  <c r="U35" i="1"/>
  <c r="U58" i="1"/>
  <c r="S35" i="1"/>
  <c r="S39" i="1"/>
  <c r="S47" i="1"/>
  <c r="T51" i="1"/>
  <c r="V51" i="1" s="1"/>
  <c r="S17" i="1"/>
  <c r="T59" i="1"/>
  <c r="V59" i="1" s="1"/>
  <c r="T33" i="1"/>
  <c r="V33" i="1" s="1"/>
  <c r="S41" i="1"/>
  <c r="T43" i="1"/>
  <c r="V43" i="1" s="1"/>
  <c r="S28" i="1"/>
  <c r="T26" i="1"/>
  <c r="V26" i="1" s="1"/>
  <c r="T45" i="1"/>
  <c r="V45" i="1" s="1"/>
  <c r="S30" i="1"/>
  <c r="S49" i="1"/>
  <c r="S52" i="1"/>
  <c r="S58" i="1"/>
  <c r="S29" i="1"/>
  <c r="S55" i="1"/>
  <c r="S37" i="1"/>
  <c r="M62" i="1"/>
  <c r="U14" i="1"/>
  <c r="S16" i="1"/>
  <c r="S27" i="1"/>
  <c r="S14" i="1"/>
  <c r="T31" i="1"/>
  <c r="V31" i="1" s="1"/>
  <c r="S22" i="1"/>
  <c r="S15" i="1"/>
  <c r="S32" i="1"/>
  <c r="S38" i="1"/>
  <c r="S19" i="1"/>
  <c r="S62" i="1" l="1"/>
  <c r="U62" i="1"/>
  <c r="V22" i="1"/>
  <c r="V62" i="1" s="1"/>
  <c r="T62" i="1"/>
</calcChain>
</file>

<file path=xl/sharedStrings.xml><?xml version="1.0" encoding="utf-8"?>
<sst xmlns="http://schemas.openxmlformats.org/spreadsheetml/2006/main" count="319" uniqueCount="155">
  <si>
    <t xml:space="preserve">NÓMINA EMPLEADOS TEMPORALES </t>
  </si>
  <si>
    <t>IS/R(Ley 11-92)(1*)</t>
  </si>
  <si>
    <t xml:space="preserve">  Seguro de Pensión (9.97%)</t>
  </si>
  <si>
    <t>Riesgos Laborales</t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</si>
  <si>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</si>
  <si>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</si>
  <si>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</si>
  <si>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</si>
  <si>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</si>
  <si>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</si>
  <si>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</si>
  <si>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</si>
  <si>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</si>
  <si>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</si>
  <si>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</si>
  <si>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</si>
  <si>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</si>
  <si>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</si>
  <si>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</si>
  <si>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</si>
  <si>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</si>
  <si>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</si>
  <si>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</si>
  <si>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</si>
  <si>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</si>
  <si>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</si>
  <si>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</si>
  <si>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</si>
  <si>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</si>
  <si>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</si>
  <si>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</si>
  <si>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</si>
  <si>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</si>
  <si>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</si>
  <si>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</si>
  <si>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</si>
  <si>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</si>
  <si>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</si>
  <si>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</si>
  <si>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Division Juridica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</si>
  <si>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</si>
  <si>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</si>
  <si>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</si>
  <si>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</si>
  <si>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</si>
  <si>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</si>
  <si>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</si>
  <si>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</si>
  <si>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</si>
  <si>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</si>
  <si>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</si>
  <si>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</si>
  <si>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Claudy Romery Coats Roque</t>
  </si>
  <si>
    <t>Division de Registro, Control y Nomina</t>
  </si>
  <si>
    <t>Tecnico de Contabilidad</t>
  </si>
  <si>
    <t xml:space="preserve">Deidamia Amalia Antigua Pichardo </t>
  </si>
  <si>
    <t>División Registro Control Y Nómina</t>
  </si>
  <si>
    <t>Enc. División de Registro y Control de Nómina</t>
  </si>
  <si>
    <t>Departamento De Recursos Humanos</t>
  </si>
  <si>
    <t>Elis Genaro Inoa Brito</t>
  </si>
  <si>
    <t>Seccion de Transportacion</t>
  </si>
  <si>
    <t>Encargado de Transportacion</t>
  </si>
  <si>
    <t>Fior Daliza Esther Martinez Montas</t>
  </si>
  <si>
    <t>Analista Financiera</t>
  </si>
  <si>
    <t>Francia Yokasta Calderón Delgado</t>
  </si>
  <si>
    <t>Administrativo Financiera</t>
  </si>
  <si>
    <t>Geny Margarita Iglesias Arbona</t>
  </si>
  <si>
    <t>División De Proyecto</t>
  </si>
  <si>
    <t xml:space="preserve">Hernan Bilvaino Olmo Cordones </t>
  </si>
  <si>
    <t xml:space="preserve">Division de Produccion </t>
  </si>
  <si>
    <t>Enc. Division de Produccion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</si>
  <si>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</si>
  <si>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</si>
  <si>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</si>
  <si>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</si>
  <si>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</si>
  <si>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</si>
  <si>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</si>
  <si>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</si>
  <si>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</si>
  <si>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</si>
  <si>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</si>
  <si>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</si>
  <si>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</si>
  <si>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Luis Manuel Quiñones Rodriguez</t>
  </si>
  <si>
    <t>Analista Financiero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</si>
  <si>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</si>
  <si>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</si>
  <si>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</si>
  <si>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</si>
  <si>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</si>
  <si>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</si>
  <si>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</si>
  <si>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Nathalia Jacqueline Feliz G.</t>
  </si>
  <si>
    <t>Analista de Recursos Humanos</t>
  </si>
  <si>
    <t>Nery Figuereo Rosario</t>
  </si>
  <si>
    <t>Division De Contabilidad</t>
  </si>
  <si>
    <t>Técnico De Contabilidad</t>
  </si>
  <si>
    <t>Pablo Perez</t>
  </si>
  <si>
    <t xml:space="preserve">Oficinas Provinciales /  Santiago </t>
  </si>
  <si>
    <t>Encargado División Regional Norte</t>
  </si>
  <si>
    <t>Radhiris Altagracia Almanzar Liriano</t>
  </si>
  <si>
    <t>Division De Compras Y Contrataciones</t>
  </si>
  <si>
    <t>Encargado (A) Compras</t>
  </si>
  <si>
    <t>Rafael Arturo Arias Garcia</t>
  </si>
  <si>
    <t>Division de Presupuesto</t>
  </si>
  <si>
    <t>Analista de Presupuesto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</si>
  <si>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</si>
  <si>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</si>
  <si>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</si>
  <si>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</si>
  <si>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</si>
  <si>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Sagrario Ercira Cuevas Cabrera de Calderon</t>
  </si>
  <si>
    <t>Santa Marte Javier</t>
  </si>
  <si>
    <t xml:space="preserve">Departamento De Comunicaciones </t>
  </si>
  <si>
    <t>Encargada del Departamento de Comunicaciones</t>
  </si>
  <si>
    <t xml:space="preserve">Shaddally Maria Peguero Viña </t>
  </si>
  <si>
    <t xml:space="preserve">Analista de Compras </t>
  </si>
  <si>
    <t>Wilson Raul Estrella Checo</t>
  </si>
  <si>
    <t>Analista de proyecto</t>
  </si>
  <si>
    <t>Yoni Roberto Carpio</t>
  </si>
  <si>
    <t>Encargado de la Division Juridica</t>
  </si>
  <si>
    <t>Yunise Yokasta Huggins Trinidad</t>
  </si>
  <si>
    <t>Oficinas Provinciales / La Romana</t>
  </si>
  <si>
    <t>Enc. Oficina Provicial la Romana</t>
  </si>
  <si>
    <t xml:space="preserve">Yureidy Díaz Adames 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</si>
  <si>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</si>
  <si>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</si>
  <si>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</si>
  <si>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</si>
  <si>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Tecnico Administrativo</t>
  </si>
  <si>
    <t>Raysa Malvina Feliciano Mondesi</t>
  </si>
  <si>
    <t>Encargada de la Division de Presupuesto</t>
  </si>
  <si>
    <t>Yomery Dominguez Lahoz</t>
  </si>
  <si>
    <t>Encargada de la Division de Contabilidad</t>
  </si>
  <si>
    <t>Sanson Espegue Peguero</t>
  </si>
  <si>
    <t>Seccion de Almacen y Suministro</t>
  </si>
  <si>
    <t>Coordinador de Almacen y Suministro</t>
  </si>
  <si>
    <t>Carolina Garcia Garcia</t>
  </si>
  <si>
    <t>Departamento de Planificacion y Desarrollo</t>
  </si>
  <si>
    <t>Analista de Planificacion</t>
  </si>
  <si>
    <t>Elizabeth Burgos de Amador</t>
  </si>
  <si>
    <t>Wilson Rodriguez Peña</t>
  </si>
  <si>
    <t>Simone Estefany Gonzalez Vargas</t>
  </si>
  <si>
    <t>Departamento Tecnico Operativo</t>
  </si>
  <si>
    <t>TOTAL DE EMPLEADOS (47)</t>
  </si>
  <si>
    <t>Analista de Compras y Contrataciones</t>
  </si>
  <si>
    <t>Sthefany Dominguez de la Paz</t>
  </si>
  <si>
    <r>
      <t xml:space="preserve">                 </t>
    </r>
    <r>
      <rPr>
        <b/>
        <sz val="12"/>
        <rFont val="Times New Roman"/>
        <family val="1"/>
      </rPr>
      <t>Seguro Social (Ley 87-01)</t>
    </r>
  </si>
  <si>
    <r>
      <t xml:space="preserve">   </t>
    </r>
    <r>
      <rPr>
        <b/>
        <sz val="12"/>
        <rFont val="Times New Roman"/>
        <family val="1"/>
      </rPr>
      <t>(1.1%) (2`)</t>
    </r>
  </si>
  <si>
    <t>Analista de Proyecto</t>
  </si>
  <si>
    <t>Llarminia Guridis De Rivera</t>
  </si>
  <si>
    <t>Tecnico de Comunicaciones</t>
  </si>
  <si>
    <t>Rogers Eligio De La Cruz Caminero</t>
  </si>
  <si>
    <t>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</si>
</sst>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3" borderId="0" xfId="0" applyFont="1" applyFill="1" applyAlignment="1"/>
    <xf numFmtId="0" fontId="3" fillId="3" borderId="0" xfId="0" applyFont="1" applyFill="1" applyBorder="1" applyAlignment="1"/>
    <xf numFmtId="43" fontId="3" fillId="2" borderId="0" xfId="1" applyFont="1" applyFill="1" applyBorder="1"/>
    <xf numFmtId="4" fontId="3" fillId="2" borderId="0" xfId="0" applyNumberFormat="1" applyFont="1" applyFill="1" applyBorder="1"/>
    <xf numFmtId="1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/>
    <xf numFmtId="16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5" xfId="0" applyFont="1" applyFill="1" applyBorder="1" applyAlignment="1">
      <alignment horizontal="left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4" fillId="0" borderId="15" xfId="0" applyFont="1" applyFill="1" applyBorder="1"/>
    <xf numFmtId="0" fontId="4" fillId="0" borderId="13" xfId="0" applyFont="1" applyFill="1" applyBorder="1"/>
    <xf numFmtId="0" fontId="3" fillId="0" borderId="23" xfId="0" applyFont="1" applyFill="1" applyBorder="1" applyAlignment="1">
      <alignment vertical="center"/>
    </xf>
    <xf numFmtId="0" fontId="3" fillId="0" borderId="4" xfId="0" applyFont="1" applyFill="1" applyBorder="1"/>
    <xf numFmtId="0" fontId="3" fillId="0" borderId="17" xfId="0" applyFont="1" applyFill="1" applyBorder="1"/>
    <xf numFmtId="0" fontId="3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5" xfId="0" applyFont="1" applyFill="1" applyBorder="1"/>
    <xf numFmtId="164" fontId="3" fillId="0" borderId="2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4" fontId="3" fillId="0" borderId="1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4" fontId="3" fillId="0" borderId="17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4" fontId="3" fillId="0" borderId="12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3" fillId="0" borderId="8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14" fontId="4" fillId="0" borderId="1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4" fontId="3" fillId="0" borderId="19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/>
    <xf numFmtId="4" fontId="3" fillId="0" borderId="0" xfId="0" applyNumberFormat="1" applyFont="1" applyFill="1" applyAlignment="1"/>
    <xf numFmtId="4" fontId="3" fillId="0" borderId="0" xfId="0" applyNumberFormat="1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4" fontId="2" fillId="0" borderId="2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5" fillId="0" borderId="17" xfId="1" applyNumberFormat="1" applyFont="1" applyFill="1" applyBorder="1"/>
    <xf numFmtId="4" fontId="5" fillId="0" borderId="25" xfId="1" applyNumberFormat="1" applyFont="1" applyFill="1" applyBorder="1"/>
    <xf numFmtId="0" fontId="5" fillId="0" borderId="1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10" xfId="0" applyFont="1" applyFill="1" applyBorder="1"/>
    <xf numFmtId="0" fontId="3" fillId="3" borderId="14" xfId="0" applyFont="1" applyFill="1" applyBorder="1"/>
    <xf numFmtId="0" fontId="3" fillId="3" borderId="11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/>
    <xf numFmtId="0" fontId="3" fillId="3" borderId="12" xfId="0" applyFont="1" applyFill="1" applyBorder="1"/>
    <xf numFmtId="0" fontId="3" fillId="2" borderId="4" xfId="0" applyFont="1" applyFill="1" applyBorder="1" applyAlignment="1">
      <alignment horizontal="left" vertical="center" wrapText="1"/>
    </xf>
    <xf numFmtId="0" fontId="3" fillId="3" borderId="5" xfId="0" applyFont="1" applyFill="1" applyBorder="1"/>
  </cellXfs>
  <cellStyles count="2">
    <cellStyle name="Millares" xfId="1" builtinId="3"/>
    <cellStyle name="Normal" xfId="0" builtinId="0"/>
  </cellStyles>
  <dxfs count="17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298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6"/>
  <sheetViews>
    <sheetView tabSelected="1" view="pageBreakPreview" topLeftCell="A7" zoomScaleNormal="100" zoomScaleSheetLayoutView="100" workbookViewId="0">
      <selection activeCell="G56" sqref="G56"/>
    </sheetView>
  </sheetViews>
  <sheetFormatPr baseColWidth="10" defaultColWidth="14.42578125" defaultRowHeight="15.75" x14ac:dyDescent="0.25"/>
  <cols>
    <col min="1" max="1" width="4.42578125" style="14" customWidth="1"/>
    <col min="2" max="2" width="42.140625" style="14" bestFit="1" customWidth="1"/>
    <col min="3" max="3" width="47.5703125" style="14" bestFit="1" customWidth="1"/>
    <col min="4" max="4" width="42.28515625" style="14" bestFit="1" customWidth="1"/>
    <col min="5" max="5" width="15.140625" style="14" bestFit="1" customWidth="1"/>
    <col min="6" max="6" width="14.28515625" style="14" bestFit="1" customWidth="1"/>
    <col min="7" max="7" width="13.42578125" style="14" bestFit="1" customWidth="1"/>
    <col min="8" max="8" width="21.7109375" style="14" customWidth="1"/>
    <col min="9" max="9" width="19.42578125" style="14" bestFit="1" customWidth="1"/>
    <col min="10" max="10" width="12.42578125" style="14" bestFit="1" customWidth="1"/>
    <col min="11" max="11" width="13" style="14" bestFit="1" customWidth="1"/>
    <col min="12" max="12" width="16.42578125" style="14" customWidth="1"/>
    <col min="13" max="13" width="16.28515625" style="14" bestFit="1" customWidth="1"/>
    <col min="14" max="14" width="23.7109375" style="14" bestFit="1" customWidth="1"/>
    <col min="15" max="15" width="20.42578125" style="14" bestFit="1" customWidth="1"/>
    <col min="16" max="16" width="17.42578125" style="14" customWidth="1"/>
    <col min="17" max="17" width="23.7109375" style="14" bestFit="1" customWidth="1"/>
    <col min="18" max="18" width="13.5703125" style="14" bestFit="1" customWidth="1"/>
    <col min="19" max="19" width="19.140625" style="14" bestFit="1" customWidth="1"/>
    <col min="20" max="20" width="19" style="14" customWidth="1"/>
    <col min="21" max="21" width="22.42578125" style="14" bestFit="1" customWidth="1"/>
    <col min="22" max="22" width="22.140625" style="14" customWidth="1"/>
    <col min="23" max="23" width="11.5703125" style="14" customWidth="1"/>
    <col min="24" max="24" width="16.42578125" style="14" bestFit="1" customWidth="1"/>
    <col min="25" max="28" width="11.42578125" style="14" customWidth="1"/>
    <col min="29" max="16384" width="14.42578125" style="14"/>
  </cols>
  <sheetData>
    <row r="1" spans="1:28" ht="14.25" customHeight="1" x14ac:dyDescent="0.25">
      <c r="A1" s="11"/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1"/>
      <c r="N1" s="11"/>
      <c r="O1" s="11"/>
      <c r="P1" s="11"/>
      <c r="Q1" s="11"/>
      <c r="R1" s="12"/>
      <c r="S1" s="11"/>
      <c r="T1" s="11"/>
      <c r="U1" s="11"/>
      <c r="V1" s="12"/>
      <c r="W1" s="11"/>
      <c r="X1" s="11"/>
      <c r="Y1" s="11"/>
      <c r="Z1" s="11"/>
      <c r="AA1" s="11"/>
      <c r="AB1" s="11"/>
    </row>
    <row r="2" spans="1:28" ht="14.25" customHeight="1" x14ac:dyDescent="0.2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1"/>
      <c r="N2" s="11"/>
      <c r="O2" s="11"/>
      <c r="P2" s="11"/>
      <c r="Q2" s="11"/>
      <c r="R2" s="12"/>
      <c r="S2" s="11"/>
      <c r="T2" s="11"/>
      <c r="U2" s="11"/>
      <c r="V2" s="12"/>
      <c r="W2" s="11"/>
      <c r="X2" s="11"/>
      <c r="Y2" s="11"/>
      <c r="Z2" s="11"/>
      <c r="AA2" s="11"/>
      <c r="AB2" s="11"/>
    </row>
    <row r="3" spans="1:28" ht="14.25" customHeight="1" x14ac:dyDescent="0.25">
      <c r="A3" s="11"/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1"/>
      <c r="N3" s="11"/>
      <c r="O3" s="11"/>
      <c r="P3" s="11"/>
      <c r="Q3" s="11"/>
      <c r="R3" s="12"/>
      <c r="S3" s="11"/>
      <c r="T3" s="11"/>
      <c r="U3" s="11"/>
      <c r="V3" s="12"/>
      <c r="W3" s="11"/>
      <c r="X3" s="11"/>
      <c r="Y3" s="11"/>
      <c r="Z3" s="11"/>
      <c r="AA3" s="11"/>
      <c r="AB3" s="11"/>
    </row>
    <row r="4" spans="1:28" ht="14.25" customHeight="1" x14ac:dyDescent="0.25">
      <c r="A4" s="11"/>
      <c r="B4" s="11"/>
      <c r="C4" s="11"/>
      <c r="D4" s="11"/>
      <c r="E4" s="11"/>
      <c r="F4" s="12"/>
      <c r="G4" s="12"/>
      <c r="H4" s="12"/>
      <c r="I4" s="12"/>
      <c r="J4" s="12"/>
      <c r="K4" s="12"/>
      <c r="L4" s="12"/>
      <c r="M4" s="11"/>
      <c r="N4" s="11"/>
      <c r="O4" s="11"/>
      <c r="P4" s="11"/>
      <c r="Q4" s="11"/>
      <c r="R4" s="12"/>
      <c r="S4" s="11"/>
      <c r="T4" s="11"/>
      <c r="U4" s="11"/>
      <c r="V4" s="12"/>
      <c r="W4" s="11"/>
      <c r="X4" s="11"/>
      <c r="Y4" s="11"/>
      <c r="Z4" s="11"/>
      <c r="AA4" s="11"/>
      <c r="AB4" s="11"/>
    </row>
    <row r="5" spans="1:28" ht="14.25" customHeight="1" x14ac:dyDescent="0.25">
      <c r="A5" s="11"/>
      <c r="B5" s="11"/>
      <c r="C5" s="11"/>
      <c r="D5" s="11"/>
      <c r="E5" s="11"/>
      <c r="F5" s="12"/>
      <c r="G5" s="12"/>
      <c r="H5" s="12"/>
      <c r="I5" s="12"/>
      <c r="J5" s="12"/>
      <c r="K5" s="12"/>
      <c r="L5" s="12"/>
      <c r="M5" s="11"/>
      <c r="N5" s="11"/>
      <c r="O5" s="11"/>
      <c r="P5" s="11"/>
      <c r="Q5" s="11"/>
      <c r="R5" s="12"/>
      <c r="S5" s="11"/>
      <c r="T5" s="11"/>
      <c r="U5" s="11"/>
      <c r="V5" s="12"/>
      <c r="W5" s="11"/>
      <c r="X5" s="11"/>
      <c r="Y5" s="11"/>
      <c r="Z5" s="11"/>
      <c r="AA5" s="11"/>
      <c r="AB5" s="11"/>
    </row>
    <row r="6" spans="1:28" ht="14.25" customHeight="1" x14ac:dyDescent="0.25">
      <c r="A6" s="11"/>
      <c r="B6" s="11"/>
      <c r="C6" s="11"/>
      <c r="D6" s="11"/>
      <c r="E6" s="11"/>
      <c r="F6" s="12"/>
      <c r="G6" s="12"/>
      <c r="H6" s="12"/>
      <c r="I6" s="12"/>
      <c r="J6" s="12"/>
      <c r="K6" s="12"/>
      <c r="L6" s="12"/>
      <c r="M6" s="11"/>
      <c r="N6" s="11"/>
      <c r="O6" s="11"/>
      <c r="P6" s="11"/>
      <c r="Q6" s="11"/>
      <c r="R6" s="12"/>
      <c r="S6" s="11"/>
      <c r="T6" s="11"/>
      <c r="U6" s="11"/>
      <c r="V6" s="12"/>
      <c r="W6" s="11"/>
      <c r="X6" s="11"/>
      <c r="Y6" s="11"/>
      <c r="Z6" s="11"/>
      <c r="AA6" s="11"/>
      <c r="AB6" s="11"/>
    </row>
    <row r="7" spans="1:28" ht="14.25" customHeight="1" x14ac:dyDescent="0.25">
      <c r="A7" s="11"/>
      <c r="B7" s="11"/>
      <c r="C7" s="11"/>
      <c r="D7" s="11"/>
      <c r="E7" s="11"/>
      <c r="F7" s="12"/>
      <c r="G7" s="12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1"/>
      <c r="T7" s="11"/>
      <c r="U7" s="11"/>
      <c r="V7" s="12"/>
      <c r="W7" s="11"/>
      <c r="X7" s="11"/>
      <c r="Y7" s="11"/>
      <c r="Z7" s="11"/>
      <c r="AA7" s="11"/>
      <c r="AB7" s="11"/>
    </row>
    <row r="8" spans="1:28" ht="20.25" customHeight="1" x14ac:dyDescent="0.25">
      <c r="A8" s="11"/>
      <c r="B8" s="11"/>
      <c r="C8" s="11"/>
      <c r="D8" s="11"/>
      <c r="E8" s="11"/>
      <c r="F8" s="12"/>
      <c r="G8" s="106" t="s">
        <v>0</v>
      </c>
      <c r="H8" s="106"/>
      <c r="I8" s="106"/>
      <c r="J8" s="106"/>
      <c r="K8" s="106"/>
      <c r="L8" s="106"/>
      <c r="M8" s="15"/>
      <c r="N8" s="15"/>
      <c r="O8" s="13"/>
      <c r="P8" s="11"/>
      <c r="Q8" s="11"/>
      <c r="R8" s="12"/>
      <c r="S8" s="11"/>
      <c r="T8" s="11"/>
      <c r="U8" s="11"/>
      <c r="V8" s="12"/>
      <c r="W8" s="11"/>
      <c r="X8" s="11"/>
      <c r="Y8" s="11"/>
      <c r="Z8" s="11"/>
      <c r="AA8" s="11"/>
      <c r="AB8" s="11"/>
    </row>
    <row r="9" spans="1:28" ht="14.25" customHeight="1" x14ac:dyDescent="0.25">
      <c r="A9" s="11"/>
      <c r="B9" s="11"/>
      <c r="C9" s="11"/>
      <c r="D9" s="11"/>
      <c r="E9" s="11"/>
      <c r="F9" s="12"/>
      <c r="G9" s="106" t="s">
        <v>154</v>
      </c>
      <c r="H9" s="106"/>
      <c r="I9" s="106"/>
      <c r="J9" s="106"/>
      <c r="K9" s="106"/>
      <c r="L9" s="106"/>
      <c r="M9" s="13"/>
      <c r="N9" s="13"/>
      <c r="O9" s="11"/>
      <c r="P9" s="11"/>
      <c r="Q9" s="11"/>
      <c r="R9" s="12"/>
      <c r="S9" s="11"/>
      <c r="T9" s="11"/>
      <c r="U9" s="11"/>
      <c r="V9" s="12"/>
      <c r="W9" s="11"/>
      <c r="X9" s="11"/>
      <c r="Y9" s="11"/>
      <c r="Z9" s="11"/>
      <c r="AA9" s="11"/>
      <c r="AB9" s="11"/>
    </row>
    <row r="10" spans="1:28" ht="14.25" customHeight="1" x14ac:dyDescent="0.25">
      <c r="A10" s="11"/>
      <c r="B10" s="11"/>
      <c r="C10" s="11"/>
      <c r="D10" s="11"/>
      <c r="E10" s="11"/>
      <c r="F10" s="12"/>
      <c r="G10" s="12"/>
      <c r="H10" s="12"/>
      <c r="I10" s="12"/>
      <c r="J10" s="12"/>
      <c r="K10" s="12"/>
      <c r="L10" s="12"/>
      <c r="M10" s="11"/>
      <c r="N10" s="11"/>
      <c r="O10" s="11"/>
      <c r="P10" s="11"/>
      <c r="Q10" s="11"/>
      <c r="R10" s="12"/>
      <c r="S10" s="11"/>
      <c r="T10" s="11"/>
      <c r="U10" s="11"/>
      <c r="V10" s="12"/>
      <c r="W10" s="11"/>
      <c r="X10" s="11"/>
      <c r="Y10" s="11"/>
      <c r="Z10" s="11"/>
      <c r="AA10" s="11"/>
      <c r="AB10" s="11"/>
    </row>
    <row r="11" spans="1:28" ht="18.75" customHeight="1" x14ac:dyDescent="0.25">
      <c r="A11" s="1"/>
      <c r="B11" s="1"/>
      <c r="C11" s="1"/>
      <c r="D11" s="2"/>
      <c r="E11" s="1"/>
      <c r="F11" s="1"/>
      <c r="G11" s="1"/>
      <c r="H11" s="1"/>
      <c r="I11" s="107" t="s">
        <v>1</v>
      </c>
      <c r="J11" s="1"/>
      <c r="K11" s="3"/>
      <c r="L11" s="3"/>
      <c r="M11" s="98" t="s">
        <v>2</v>
      </c>
      <c r="N11" s="100"/>
      <c r="O11" s="107" t="s">
        <v>3</v>
      </c>
      <c r="P11" s="110" t="s">
        <v>148</v>
      </c>
      <c r="Q11" s="111"/>
      <c r="R11" s="105"/>
      <c r="S11" s="1"/>
      <c r="T11" s="98" t="s">
        <v>4</v>
      </c>
      <c r="U11" s="99"/>
      <c r="V11" s="99"/>
      <c r="W11" s="99"/>
      <c r="X11" s="100"/>
      <c r="Y11" s="4"/>
      <c r="Z11" s="4"/>
      <c r="AA11" s="4"/>
      <c r="AB11" s="4"/>
    </row>
    <row r="12" spans="1:28" ht="62.25" customHeight="1" x14ac:dyDescent="0.25">
      <c r="A12" s="5"/>
      <c r="B12" s="5"/>
      <c r="C12" s="5"/>
      <c r="D12" s="6"/>
      <c r="E12" s="5"/>
      <c r="F12" s="5"/>
      <c r="G12" s="5"/>
      <c r="H12" s="5"/>
      <c r="I12" s="108"/>
      <c r="J12" s="5"/>
      <c r="K12" s="7"/>
      <c r="L12" s="7"/>
      <c r="M12" s="101"/>
      <c r="N12" s="103"/>
      <c r="O12" s="109"/>
      <c r="P12" s="104" t="s">
        <v>5</v>
      </c>
      <c r="Q12" s="105"/>
      <c r="R12" s="8" t="s">
        <v>6</v>
      </c>
      <c r="S12" s="9"/>
      <c r="T12" s="101"/>
      <c r="U12" s="102"/>
      <c r="V12" s="102"/>
      <c r="W12" s="102"/>
      <c r="X12" s="103"/>
      <c r="Y12" s="4"/>
      <c r="Z12" s="4"/>
      <c r="AA12" s="4"/>
      <c r="AB12" s="4"/>
    </row>
    <row r="13" spans="1:28" ht="39.75" customHeight="1" x14ac:dyDescent="0.25">
      <c r="A13" s="1" t="s">
        <v>7</v>
      </c>
      <c r="B13" s="1" t="s">
        <v>8</v>
      </c>
      <c r="C13" s="1" t="s">
        <v>10</v>
      </c>
      <c r="D13" s="1" t="s">
        <v>9</v>
      </c>
      <c r="E13" s="8" t="s">
        <v>11</v>
      </c>
      <c r="F13" s="8" t="s">
        <v>12</v>
      </c>
      <c r="G13" s="8" t="s">
        <v>13</v>
      </c>
      <c r="H13" s="8" t="s">
        <v>14</v>
      </c>
      <c r="I13" s="109"/>
      <c r="J13" s="8" t="s">
        <v>15</v>
      </c>
      <c r="K13" s="8" t="s">
        <v>16</v>
      </c>
      <c r="L13" s="8" t="s">
        <v>17</v>
      </c>
      <c r="M13" s="8" t="s">
        <v>18</v>
      </c>
      <c r="N13" s="8" t="s">
        <v>19</v>
      </c>
      <c r="O13" s="10" t="s">
        <v>149</v>
      </c>
      <c r="P13" s="8" t="s">
        <v>20</v>
      </c>
      <c r="Q13" s="8" t="s">
        <v>21</v>
      </c>
      <c r="R13" s="8" t="s">
        <v>22</v>
      </c>
      <c r="S13" s="8" t="s">
        <v>23</v>
      </c>
      <c r="T13" s="8" t="s">
        <v>24</v>
      </c>
      <c r="U13" s="8" t="s">
        <v>25</v>
      </c>
      <c r="V13" s="8" t="s">
        <v>26</v>
      </c>
      <c r="W13" s="8" t="s">
        <v>27</v>
      </c>
      <c r="X13" s="8" t="s">
        <v>28</v>
      </c>
      <c r="Y13" s="4"/>
      <c r="Z13" s="4"/>
      <c r="AA13" s="4"/>
      <c r="AB13" s="4"/>
    </row>
    <row r="14" spans="1:28" s="32" customFormat="1" ht="75" customHeight="1" x14ac:dyDescent="0.25">
      <c r="A14" s="22">
        <v>1</v>
      </c>
      <c r="B14" s="19" t="s">
        <v>35</v>
      </c>
      <c r="C14" s="20" t="s">
        <v>37</v>
      </c>
      <c r="D14" s="19" t="s">
        <v>36</v>
      </c>
      <c r="E14" s="21" t="s">
        <v>32</v>
      </c>
      <c r="F14" s="18">
        <v>45566</v>
      </c>
      <c r="G14" s="18">
        <v>45748</v>
      </c>
      <c r="H14" s="33">
        <v>50000</v>
      </c>
      <c r="I14" s="23">
        <v>1854</v>
      </c>
      <c r="J14" s="56">
        <v>25</v>
      </c>
      <c r="K14" s="57">
        <v>0</v>
      </c>
      <c r="L14" s="26">
        <v>0</v>
      </c>
      <c r="M14" s="27">
        <f t="shared" ref="M14:M60" si="0">H14*2.87%</f>
        <v>1435</v>
      </c>
      <c r="N14" s="28">
        <f t="shared" ref="N14:N26" si="1">H14*7.1%</f>
        <v>3549.9999999999995</v>
      </c>
      <c r="O14" s="28">
        <f>H14*1.2%</f>
        <v>600</v>
      </c>
      <c r="P14" s="28">
        <f t="shared" ref="P14:P60" si="2">H14*3.04%</f>
        <v>1520</v>
      </c>
      <c r="Q14" s="23">
        <f t="shared" ref="Q14:Q60" si="3">H14*7.09%</f>
        <v>3545.0000000000005</v>
      </c>
      <c r="R14" s="28">
        <v>0</v>
      </c>
      <c r="S14" s="27">
        <f t="shared" ref="S14:S59" si="4">M14+P14</f>
        <v>2955</v>
      </c>
      <c r="T14" s="28">
        <f t="shared" ref="T14:T60" si="5">J14+M14+P14+I14+R14+L14</f>
        <v>4834</v>
      </c>
      <c r="U14" s="28">
        <f t="shared" ref="U14:U59" si="6">N14+O14+Q14</f>
        <v>7695</v>
      </c>
      <c r="V14" s="28">
        <f t="shared" ref="V14:V60" si="7">H14-T14</f>
        <v>45166</v>
      </c>
      <c r="W14" s="22" t="s">
        <v>33</v>
      </c>
      <c r="X14" s="58" t="s">
        <v>34</v>
      </c>
      <c r="Y14" s="31"/>
      <c r="Z14" s="31"/>
      <c r="AA14" s="31"/>
      <c r="AB14" s="31"/>
    </row>
    <row r="15" spans="1:28" s="32" customFormat="1" ht="75" customHeight="1" x14ac:dyDescent="0.25">
      <c r="A15" s="22">
        <v>2</v>
      </c>
      <c r="B15" s="19" t="s">
        <v>38</v>
      </c>
      <c r="C15" s="20" t="s">
        <v>40</v>
      </c>
      <c r="D15" s="34" t="s">
        <v>39</v>
      </c>
      <c r="E15" s="21" t="s">
        <v>32</v>
      </c>
      <c r="F15" s="18">
        <v>45658</v>
      </c>
      <c r="G15" s="18">
        <v>45839</v>
      </c>
      <c r="H15" s="35">
        <v>46000</v>
      </c>
      <c r="I15" s="23">
        <v>1289.46</v>
      </c>
      <c r="J15" s="24">
        <v>25</v>
      </c>
      <c r="K15" s="25">
        <v>0</v>
      </c>
      <c r="L15" s="26">
        <v>0</v>
      </c>
      <c r="M15" s="27">
        <f t="shared" si="0"/>
        <v>1320.2</v>
      </c>
      <c r="N15" s="28">
        <f t="shared" si="1"/>
        <v>3265.9999999999995</v>
      </c>
      <c r="O15" s="28">
        <v>552</v>
      </c>
      <c r="P15" s="28">
        <f t="shared" si="2"/>
        <v>1398.4</v>
      </c>
      <c r="Q15" s="23">
        <f t="shared" si="3"/>
        <v>3261.4</v>
      </c>
      <c r="R15" s="29">
        <v>0</v>
      </c>
      <c r="S15" s="27">
        <f t="shared" si="4"/>
        <v>2718.6000000000004</v>
      </c>
      <c r="T15" s="28">
        <f t="shared" si="5"/>
        <v>4033.0600000000004</v>
      </c>
      <c r="U15" s="28">
        <f t="shared" si="6"/>
        <v>7079.4</v>
      </c>
      <c r="V15" s="28">
        <f t="shared" si="7"/>
        <v>41966.94</v>
      </c>
      <c r="W15" s="30" t="s">
        <v>33</v>
      </c>
      <c r="X15" s="22" t="s">
        <v>34</v>
      </c>
      <c r="Y15" s="31"/>
      <c r="Z15" s="31"/>
      <c r="AA15" s="31"/>
      <c r="AB15" s="31"/>
    </row>
    <row r="16" spans="1:28" s="32" customFormat="1" ht="75" customHeight="1" x14ac:dyDescent="0.25">
      <c r="A16" s="22">
        <v>3</v>
      </c>
      <c r="B16" s="19" t="s">
        <v>29</v>
      </c>
      <c r="C16" s="20" t="s">
        <v>31</v>
      </c>
      <c r="D16" s="19" t="s">
        <v>144</v>
      </c>
      <c r="E16" s="21" t="s">
        <v>32</v>
      </c>
      <c r="F16" s="18">
        <v>45566</v>
      </c>
      <c r="G16" s="18">
        <v>45748</v>
      </c>
      <c r="H16" s="35">
        <v>30000</v>
      </c>
      <c r="I16" s="23">
        <v>0</v>
      </c>
      <c r="J16" s="24">
        <v>25</v>
      </c>
      <c r="K16" s="25">
        <v>0</v>
      </c>
      <c r="L16" s="26">
        <v>0</v>
      </c>
      <c r="M16" s="27">
        <f t="shared" si="0"/>
        <v>861</v>
      </c>
      <c r="N16" s="28">
        <f t="shared" si="1"/>
        <v>2130</v>
      </c>
      <c r="O16" s="28">
        <v>360</v>
      </c>
      <c r="P16" s="28">
        <f t="shared" si="2"/>
        <v>912</v>
      </c>
      <c r="Q16" s="23">
        <f t="shared" si="3"/>
        <v>2127</v>
      </c>
      <c r="R16" s="29">
        <v>786</v>
      </c>
      <c r="S16" s="27">
        <f t="shared" si="4"/>
        <v>1773</v>
      </c>
      <c r="T16" s="28">
        <f t="shared" si="5"/>
        <v>2584</v>
      </c>
      <c r="U16" s="28">
        <f t="shared" si="6"/>
        <v>4617</v>
      </c>
      <c r="V16" s="28">
        <f t="shared" si="7"/>
        <v>27416</v>
      </c>
      <c r="W16" s="30" t="s">
        <v>33</v>
      </c>
      <c r="X16" s="22" t="s">
        <v>34</v>
      </c>
      <c r="Y16" s="31"/>
      <c r="Z16" s="31"/>
      <c r="AA16" s="31"/>
      <c r="AB16" s="31"/>
    </row>
    <row r="17" spans="1:28" s="32" customFormat="1" ht="75" customHeight="1" x14ac:dyDescent="0.25">
      <c r="A17" s="22">
        <v>4</v>
      </c>
      <c r="B17" s="19" t="s">
        <v>41</v>
      </c>
      <c r="C17" s="20" t="s">
        <v>43</v>
      </c>
      <c r="D17" s="19" t="s">
        <v>42</v>
      </c>
      <c r="E17" s="21" t="s">
        <v>32</v>
      </c>
      <c r="F17" s="18">
        <v>45597</v>
      </c>
      <c r="G17" s="18">
        <v>45778</v>
      </c>
      <c r="H17" s="35">
        <v>45000</v>
      </c>
      <c r="I17" s="23">
        <v>1148.33</v>
      </c>
      <c r="J17" s="24">
        <v>25</v>
      </c>
      <c r="K17" s="25">
        <v>0</v>
      </c>
      <c r="L17" s="26">
        <v>0</v>
      </c>
      <c r="M17" s="27">
        <f t="shared" si="0"/>
        <v>1291.5</v>
      </c>
      <c r="N17" s="28">
        <f t="shared" si="1"/>
        <v>3194.9999999999995</v>
      </c>
      <c r="O17" s="28">
        <v>540</v>
      </c>
      <c r="P17" s="28">
        <f t="shared" si="2"/>
        <v>1368</v>
      </c>
      <c r="Q17" s="23">
        <f t="shared" si="3"/>
        <v>3190.5</v>
      </c>
      <c r="R17" s="24">
        <v>0</v>
      </c>
      <c r="S17" s="27">
        <f t="shared" si="4"/>
        <v>2659.5</v>
      </c>
      <c r="T17" s="28">
        <f t="shared" si="5"/>
        <v>3832.83</v>
      </c>
      <c r="U17" s="28">
        <f t="shared" si="6"/>
        <v>6925.5</v>
      </c>
      <c r="V17" s="28">
        <f t="shared" si="7"/>
        <v>41167.17</v>
      </c>
      <c r="W17" s="30" t="s">
        <v>33</v>
      </c>
      <c r="X17" s="58" t="s">
        <v>34</v>
      </c>
      <c r="Y17" s="31"/>
      <c r="Z17" s="31"/>
      <c r="AA17" s="31"/>
      <c r="AB17" s="31"/>
    </row>
    <row r="18" spans="1:28" s="32" customFormat="1" ht="75" customHeight="1" x14ac:dyDescent="0.25">
      <c r="A18" s="22">
        <v>5</v>
      </c>
      <c r="B18" s="19" t="s">
        <v>44</v>
      </c>
      <c r="C18" s="20" t="s">
        <v>46</v>
      </c>
      <c r="D18" s="19" t="s">
        <v>45</v>
      </c>
      <c r="E18" s="21" t="s">
        <v>32</v>
      </c>
      <c r="F18" s="18">
        <v>45658</v>
      </c>
      <c r="G18" s="18">
        <v>45839</v>
      </c>
      <c r="H18" s="35">
        <v>50000</v>
      </c>
      <c r="I18" s="23">
        <v>1854</v>
      </c>
      <c r="J18" s="24">
        <v>25</v>
      </c>
      <c r="K18" s="25">
        <v>0</v>
      </c>
      <c r="L18" s="26">
        <v>0</v>
      </c>
      <c r="M18" s="27">
        <f t="shared" si="0"/>
        <v>1435</v>
      </c>
      <c r="N18" s="28">
        <f t="shared" si="1"/>
        <v>3549.9999999999995</v>
      </c>
      <c r="O18" s="28">
        <f>H18*1.2%</f>
        <v>600</v>
      </c>
      <c r="P18" s="28">
        <f t="shared" si="2"/>
        <v>1520</v>
      </c>
      <c r="Q18" s="23">
        <f t="shared" si="3"/>
        <v>3545.0000000000005</v>
      </c>
      <c r="R18" s="29">
        <v>0</v>
      </c>
      <c r="S18" s="27">
        <f t="shared" si="4"/>
        <v>2955</v>
      </c>
      <c r="T18" s="28">
        <f t="shared" si="5"/>
        <v>4834</v>
      </c>
      <c r="U18" s="28">
        <f t="shared" si="6"/>
        <v>7695</v>
      </c>
      <c r="V18" s="28">
        <f t="shared" si="7"/>
        <v>45166</v>
      </c>
      <c r="W18" s="30" t="s">
        <v>33</v>
      </c>
      <c r="X18" s="58" t="s">
        <v>34</v>
      </c>
      <c r="Y18" s="31"/>
      <c r="Z18" s="31"/>
      <c r="AA18" s="31"/>
      <c r="AB18" s="31"/>
    </row>
    <row r="19" spans="1:28" s="32" customFormat="1" ht="75" customHeight="1" x14ac:dyDescent="0.25">
      <c r="A19" s="22">
        <v>6</v>
      </c>
      <c r="B19" s="19" t="s">
        <v>47</v>
      </c>
      <c r="C19" s="20" t="s">
        <v>48</v>
      </c>
      <c r="D19" s="19" t="s">
        <v>45</v>
      </c>
      <c r="E19" s="21" t="s">
        <v>32</v>
      </c>
      <c r="F19" s="18">
        <v>45566</v>
      </c>
      <c r="G19" s="18">
        <v>45748</v>
      </c>
      <c r="H19" s="35">
        <v>90000</v>
      </c>
      <c r="I19" s="23">
        <v>9753.1200000000008</v>
      </c>
      <c r="J19" s="24">
        <v>25</v>
      </c>
      <c r="K19" s="25">
        <v>0</v>
      </c>
      <c r="L19" s="26">
        <v>0</v>
      </c>
      <c r="M19" s="27">
        <f t="shared" si="0"/>
        <v>2583</v>
      </c>
      <c r="N19" s="28">
        <f t="shared" si="1"/>
        <v>6389.9999999999991</v>
      </c>
      <c r="O19" s="28">
        <v>928.92</v>
      </c>
      <c r="P19" s="28">
        <f t="shared" si="2"/>
        <v>2736</v>
      </c>
      <c r="Q19" s="23">
        <f t="shared" si="3"/>
        <v>6381</v>
      </c>
      <c r="R19" s="24">
        <v>0</v>
      </c>
      <c r="S19" s="27">
        <f t="shared" si="4"/>
        <v>5319</v>
      </c>
      <c r="T19" s="28">
        <f t="shared" si="5"/>
        <v>15097.12</v>
      </c>
      <c r="U19" s="28">
        <f t="shared" si="6"/>
        <v>13699.919999999998</v>
      </c>
      <c r="V19" s="28">
        <f t="shared" si="7"/>
        <v>74902.880000000005</v>
      </c>
      <c r="W19" s="30" t="s">
        <v>49</v>
      </c>
      <c r="X19" s="58" t="s">
        <v>34</v>
      </c>
      <c r="Y19" s="31"/>
      <c r="Z19" s="31"/>
      <c r="AA19" s="31"/>
      <c r="AB19" s="31"/>
    </row>
    <row r="20" spans="1:28" s="32" customFormat="1" ht="75" customHeight="1" x14ac:dyDescent="0.25">
      <c r="A20" s="22">
        <v>7</v>
      </c>
      <c r="B20" s="19" t="s">
        <v>50</v>
      </c>
      <c r="C20" s="20" t="s">
        <v>130</v>
      </c>
      <c r="D20" s="19" t="s">
        <v>51</v>
      </c>
      <c r="E20" s="21" t="s">
        <v>32</v>
      </c>
      <c r="F20" s="18">
        <v>45597</v>
      </c>
      <c r="G20" s="18">
        <v>45778</v>
      </c>
      <c r="H20" s="35">
        <v>45000</v>
      </c>
      <c r="I20" s="23">
        <v>1148.33</v>
      </c>
      <c r="J20" s="24">
        <v>25</v>
      </c>
      <c r="K20" s="25">
        <v>0</v>
      </c>
      <c r="L20" s="26">
        <v>9071.81</v>
      </c>
      <c r="M20" s="27">
        <f t="shared" si="0"/>
        <v>1291.5</v>
      </c>
      <c r="N20" s="28">
        <f t="shared" si="1"/>
        <v>3194.9999999999995</v>
      </c>
      <c r="O20" s="28">
        <v>540</v>
      </c>
      <c r="P20" s="28">
        <f t="shared" si="2"/>
        <v>1368</v>
      </c>
      <c r="Q20" s="23">
        <f t="shared" si="3"/>
        <v>3190.5</v>
      </c>
      <c r="R20" s="29">
        <v>0</v>
      </c>
      <c r="S20" s="27">
        <f t="shared" si="4"/>
        <v>2659.5</v>
      </c>
      <c r="T20" s="28">
        <f t="shared" si="5"/>
        <v>12904.64</v>
      </c>
      <c r="U20" s="28">
        <f t="shared" si="6"/>
        <v>6925.5</v>
      </c>
      <c r="V20" s="28">
        <f t="shared" si="7"/>
        <v>32095.360000000001</v>
      </c>
      <c r="W20" s="30" t="s">
        <v>49</v>
      </c>
      <c r="X20" s="22" t="s">
        <v>34</v>
      </c>
      <c r="Y20" s="31"/>
      <c r="Z20" s="31"/>
      <c r="AA20" s="31"/>
      <c r="AB20" s="31"/>
    </row>
    <row r="21" spans="1:28" s="32" customFormat="1" ht="75" customHeight="1" x14ac:dyDescent="0.25">
      <c r="A21" s="22">
        <v>8</v>
      </c>
      <c r="B21" s="36" t="s">
        <v>138</v>
      </c>
      <c r="C21" s="20" t="s">
        <v>140</v>
      </c>
      <c r="D21" s="19" t="s">
        <v>139</v>
      </c>
      <c r="E21" s="37" t="s">
        <v>32</v>
      </c>
      <c r="F21" s="18">
        <v>45627</v>
      </c>
      <c r="G21" s="18">
        <v>45809</v>
      </c>
      <c r="H21" s="38">
        <v>50000</v>
      </c>
      <c r="I21" s="23">
        <v>1854</v>
      </c>
      <c r="J21" s="59">
        <v>25</v>
      </c>
      <c r="K21" s="60">
        <v>0</v>
      </c>
      <c r="L21" s="26">
        <v>0</v>
      </c>
      <c r="M21" s="27">
        <f t="shared" si="0"/>
        <v>1435</v>
      </c>
      <c r="N21" s="28">
        <f t="shared" si="1"/>
        <v>3549.9999999999995</v>
      </c>
      <c r="O21" s="28">
        <f>H21*1.2%</f>
        <v>600</v>
      </c>
      <c r="P21" s="28">
        <f t="shared" si="2"/>
        <v>1520</v>
      </c>
      <c r="Q21" s="23">
        <f t="shared" si="3"/>
        <v>3545.0000000000005</v>
      </c>
      <c r="R21" s="61">
        <v>0</v>
      </c>
      <c r="S21" s="27">
        <f t="shared" si="4"/>
        <v>2955</v>
      </c>
      <c r="T21" s="28">
        <f t="shared" si="5"/>
        <v>4834</v>
      </c>
      <c r="U21" s="28">
        <f t="shared" si="6"/>
        <v>7695</v>
      </c>
      <c r="V21" s="28">
        <f t="shared" si="7"/>
        <v>45166</v>
      </c>
      <c r="W21" s="22" t="s">
        <v>33</v>
      </c>
      <c r="X21" s="58" t="s">
        <v>34</v>
      </c>
      <c r="Y21" s="31"/>
      <c r="Z21" s="31"/>
      <c r="AA21" s="31"/>
      <c r="AB21" s="31"/>
    </row>
    <row r="22" spans="1:28" s="32" customFormat="1" ht="75" customHeight="1" x14ac:dyDescent="0.25">
      <c r="A22" s="22">
        <v>9</v>
      </c>
      <c r="B22" s="19" t="s">
        <v>52</v>
      </c>
      <c r="C22" s="20" t="s">
        <v>54</v>
      </c>
      <c r="D22" s="34" t="s">
        <v>53</v>
      </c>
      <c r="E22" s="21" t="s">
        <v>32</v>
      </c>
      <c r="F22" s="18">
        <v>45597</v>
      </c>
      <c r="G22" s="18">
        <v>45778</v>
      </c>
      <c r="H22" s="33">
        <v>46000</v>
      </c>
      <c r="I22" s="23">
        <v>1289.46</v>
      </c>
      <c r="J22" s="56">
        <v>25</v>
      </c>
      <c r="K22" s="25">
        <v>0</v>
      </c>
      <c r="L22" s="26">
        <v>0</v>
      </c>
      <c r="M22" s="27">
        <f t="shared" si="0"/>
        <v>1320.2</v>
      </c>
      <c r="N22" s="28">
        <f t="shared" si="1"/>
        <v>3265.9999999999995</v>
      </c>
      <c r="O22" s="28">
        <v>552</v>
      </c>
      <c r="P22" s="28">
        <f t="shared" si="2"/>
        <v>1398.4</v>
      </c>
      <c r="Q22" s="23">
        <f t="shared" si="3"/>
        <v>3261.4</v>
      </c>
      <c r="R22" s="28">
        <v>0</v>
      </c>
      <c r="S22" s="27">
        <f t="shared" si="4"/>
        <v>2718.6000000000004</v>
      </c>
      <c r="T22" s="28">
        <f t="shared" si="5"/>
        <v>4033.0600000000004</v>
      </c>
      <c r="U22" s="28">
        <f t="shared" si="6"/>
        <v>7079.4</v>
      </c>
      <c r="V22" s="28">
        <f t="shared" si="7"/>
        <v>41966.94</v>
      </c>
      <c r="W22" s="22" t="s">
        <v>33</v>
      </c>
      <c r="X22" s="22" t="s">
        <v>34</v>
      </c>
      <c r="Y22" s="31"/>
      <c r="Z22" s="31"/>
      <c r="AA22" s="31"/>
      <c r="AB22" s="31"/>
    </row>
    <row r="23" spans="1:28" s="32" customFormat="1" ht="75" customHeight="1" x14ac:dyDescent="0.25">
      <c r="A23" s="22">
        <v>10</v>
      </c>
      <c r="B23" s="19" t="s">
        <v>55</v>
      </c>
      <c r="C23" s="40" t="s">
        <v>57</v>
      </c>
      <c r="D23" s="19" t="s">
        <v>56</v>
      </c>
      <c r="E23" s="21" t="s">
        <v>32</v>
      </c>
      <c r="F23" s="18">
        <v>45627</v>
      </c>
      <c r="G23" s="18">
        <v>45809</v>
      </c>
      <c r="H23" s="41">
        <v>75000</v>
      </c>
      <c r="I23" s="23">
        <v>6309.38</v>
      </c>
      <c r="J23" s="56">
        <v>25</v>
      </c>
      <c r="K23" s="25">
        <v>0</v>
      </c>
      <c r="L23" s="26">
        <v>1000</v>
      </c>
      <c r="M23" s="27">
        <f t="shared" si="0"/>
        <v>2152.5</v>
      </c>
      <c r="N23" s="56">
        <f t="shared" si="1"/>
        <v>5324.9999999999991</v>
      </c>
      <c r="O23" s="56">
        <v>900</v>
      </c>
      <c r="P23" s="28">
        <f t="shared" si="2"/>
        <v>2280</v>
      </c>
      <c r="Q23" s="23">
        <f t="shared" si="3"/>
        <v>5317.5</v>
      </c>
      <c r="R23" s="28">
        <v>0</v>
      </c>
      <c r="S23" s="27">
        <f t="shared" si="4"/>
        <v>4432.5</v>
      </c>
      <c r="T23" s="28">
        <f t="shared" si="5"/>
        <v>11766.880000000001</v>
      </c>
      <c r="U23" s="28">
        <f t="shared" si="6"/>
        <v>11542.5</v>
      </c>
      <c r="V23" s="28">
        <f t="shared" si="7"/>
        <v>63233.119999999995</v>
      </c>
      <c r="W23" s="22" t="s">
        <v>33</v>
      </c>
      <c r="X23" s="58" t="s">
        <v>34</v>
      </c>
      <c r="Y23" s="31"/>
      <c r="Z23" s="31"/>
      <c r="AA23" s="31"/>
      <c r="AB23" s="31"/>
    </row>
    <row r="24" spans="1:28" s="32" customFormat="1" ht="75" customHeight="1" x14ac:dyDescent="0.25">
      <c r="A24" s="22">
        <v>11</v>
      </c>
      <c r="B24" s="19" t="s">
        <v>59</v>
      </c>
      <c r="C24" s="20" t="s">
        <v>61</v>
      </c>
      <c r="D24" s="19" t="s">
        <v>60</v>
      </c>
      <c r="E24" s="21" t="s">
        <v>32</v>
      </c>
      <c r="F24" s="18">
        <v>45597</v>
      </c>
      <c r="G24" s="18">
        <v>45778</v>
      </c>
      <c r="H24" s="33">
        <v>90000</v>
      </c>
      <c r="I24" s="23">
        <v>9753.1200000000008</v>
      </c>
      <c r="J24" s="56">
        <v>25</v>
      </c>
      <c r="K24" s="25">
        <v>0</v>
      </c>
      <c r="L24" s="26">
        <v>0</v>
      </c>
      <c r="M24" s="27">
        <f t="shared" si="0"/>
        <v>2583</v>
      </c>
      <c r="N24" s="28">
        <f t="shared" si="1"/>
        <v>6389.9999999999991</v>
      </c>
      <c r="O24" s="28">
        <v>928.92</v>
      </c>
      <c r="P24" s="28">
        <f t="shared" si="2"/>
        <v>2736</v>
      </c>
      <c r="Q24" s="23">
        <f t="shared" si="3"/>
        <v>6381</v>
      </c>
      <c r="R24" s="56">
        <v>0</v>
      </c>
      <c r="S24" s="27">
        <f t="shared" si="4"/>
        <v>5319</v>
      </c>
      <c r="T24" s="28">
        <f t="shared" si="5"/>
        <v>15097.12</v>
      </c>
      <c r="U24" s="28">
        <f t="shared" si="6"/>
        <v>13699.919999999998</v>
      </c>
      <c r="V24" s="28">
        <f t="shared" si="7"/>
        <v>74902.880000000005</v>
      </c>
      <c r="W24" s="22" t="s">
        <v>49</v>
      </c>
      <c r="X24" s="58" t="s">
        <v>34</v>
      </c>
      <c r="Y24" s="31"/>
      <c r="Z24" s="31"/>
      <c r="AA24" s="31"/>
      <c r="AB24" s="31"/>
    </row>
    <row r="25" spans="1:28" s="32" customFormat="1" ht="75" customHeight="1" x14ac:dyDescent="0.25">
      <c r="A25" s="22">
        <v>12</v>
      </c>
      <c r="B25" s="39" t="s">
        <v>141</v>
      </c>
      <c r="C25" s="20" t="s">
        <v>40</v>
      </c>
      <c r="D25" s="19" t="s">
        <v>39</v>
      </c>
      <c r="E25" s="21" t="s">
        <v>32</v>
      </c>
      <c r="F25" s="18">
        <v>45627</v>
      </c>
      <c r="G25" s="18">
        <v>45809</v>
      </c>
      <c r="H25" s="33">
        <v>70000</v>
      </c>
      <c r="I25" s="23">
        <v>5368.48</v>
      </c>
      <c r="J25" s="56">
        <v>25</v>
      </c>
      <c r="K25" s="63">
        <v>0</v>
      </c>
      <c r="L25" s="26">
        <v>0</v>
      </c>
      <c r="M25" s="27">
        <f t="shared" si="0"/>
        <v>2009</v>
      </c>
      <c r="N25" s="28">
        <f t="shared" si="1"/>
        <v>4970</v>
      </c>
      <c r="O25" s="56">
        <v>840</v>
      </c>
      <c r="P25" s="28">
        <f t="shared" si="2"/>
        <v>2128</v>
      </c>
      <c r="Q25" s="23">
        <f t="shared" si="3"/>
        <v>4963</v>
      </c>
      <c r="R25" s="56">
        <v>0</v>
      </c>
      <c r="S25" s="27">
        <f t="shared" si="4"/>
        <v>4137</v>
      </c>
      <c r="T25" s="28">
        <f t="shared" si="5"/>
        <v>9530.48</v>
      </c>
      <c r="U25" s="28">
        <f t="shared" si="6"/>
        <v>10773</v>
      </c>
      <c r="V25" s="28">
        <f t="shared" si="7"/>
        <v>60469.520000000004</v>
      </c>
      <c r="W25" s="22" t="s">
        <v>33</v>
      </c>
      <c r="X25" s="58" t="s">
        <v>34</v>
      </c>
      <c r="Y25" s="31"/>
      <c r="Z25" s="31"/>
      <c r="AA25" s="31"/>
      <c r="AB25" s="31"/>
    </row>
    <row r="26" spans="1:28" s="32" customFormat="1" ht="75" customHeight="1" x14ac:dyDescent="0.25">
      <c r="A26" s="22">
        <v>13</v>
      </c>
      <c r="B26" s="19" t="s">
        <v>62</v>
      </c>
      <c r="C26" s="42" t="s">
        <v>63</v>
      </c>
      <c r="D26" s="19" t="s">
        <v>30</v>
      </c>
      <c r="E26" s="21" t="s">
        <v>32</v>
      </c>
      <c r="F26" s="18">
        <v>45597</v>
      </c>
      <c r="G26" s="18">
        <v>45778</v>
      </c>
      <c r="H26" s="33">
        <v>50000</v>
      </c>
      <c r="I26" s="23">
        <v>1854</v>
      </c>
      <c r="J26" s="56">
        <v>25</v>
      </c>
      <c r="K26" s="57">
        <v>0</v>
      </c>
      <c r="L26" s="26">
        <v>0</v>
      </c>
      <c r="M26" s="27">
        <f t="shared" si="0"/>
        <v>1435</v>
      </c>
      <c r="N26" s="28">
        <f t="shared" si="1"/>
        <v>3549.9999999999995</v>
      </c>
      <c r="O26" s="28">
        <f>H26*1.2%</f>
        <v>600</v>
      </c>
      <c r="P26" s="28">
        <f t="shared" si="2"/>
        <v>1520</v>
      </c>
      <c r="Q26" s="23">
        <f t="shared" si="3"/>
        <v>3545.0000000000005</v>
      </c>
      <c r="R26" s="28">
        <v>0</v>
      </c>
      <c r="S26" s="27">
        <f t="shared" si="4"/>
        <v>2955</v>
      </c>
      <c r="T26" s="28">
        <f t="shared" si="5"/>
        <v>4834</v>
      </c>
      <c r="U26" s="28">
        <f t="shared" si="6"/>
        <v>7695</v>
      </c>
      <c r="V26" s="28">
        <f t="shared" si="7"/>
        <v>45166</v>
      </c>
      <c r="W26" s="22" t="s">
        <v>33</v>
      </c>
      <c r="X26" s="58" t="s">
        <v>34</v>
      </c>
      <c r="Y26" s="31"/>
      <c r="Z26" s="31"/>
      <c r="AA26" s="31"/>
      <c r="AB26" s="31"/>
    </row>
    <row r="27" spans="1:28" s="32" customFormat="1" ht="75" customHeight="1" x14ac:dyDescent="0.25">
      <c r="A27" s="22">
        <v>14</v>
      </c>
      <c r="B27" s="19" t="s">
        <v>64</v>
      </c>
      <c r="C27" s="20" t="s">
        <v>63</v>
      </c>
      <c r="D27" s="19" t="s">
        <v>65</v>
      </c>
      <c r="E27" s="21" t="s">
        <v>32</v>
      </c>
      <c r="F27" s="18">
        <v>45566</v>
      </c>
      <c r="G27" s="18">
        <v>45748</v>
      </c>
      <c r="H27" s="38">
        <v>50000</v>
      </c>
      <c r="I27" s="23">
        <v>1854</v>
      </c>
      <c r="J27" s="56">
        <v>25</v>
      </c>
      <c r="K27" s="25">
        <v>0</v>
      </c>
      <c r="L27" s="26">
        <v>0</v>
      </c>
      <c r="M27" s="27">
        <f t="shared" si="0"/>
        <v>1435</v>
      </c>
      <c r="N27" s="28">
        <v>3549.9999999999995</v>
      </c>
      <c r="O27" s="28">
        <f>H27*1.2%</f>
        <v>600</v>
      </c>
      <c r="P27" s="28">
        <f t="shared" si="2"/>
        <v>1520</v>
      </c>
      <c r="Q27" s="23">
        <f t="shared" si="3"/>
        <v>3545.0000000000005</v>
      </c>
      <c r="R27" s="28">
        <v>0</v>
      </c>
      <c r="S27" s="27">
        <f t="shared" si="4"/>
        <v>2955</v>
      </c>
      <c r="T27" s="28">
        <f t="shared" si="5"/>
        <v>4834</v>
      </c>
      <c r="U27" s="29">
        <f t="shared" si="6"/>
        <v>7695</v>
      </c>
      <c r="V27" s="29">
        <f t="shared" si="7"/>
        <v>45166</v>
      </c>
      <c r="W27" s="30" t="s">
        <v>33</v>
      </c>
      <c r="X27" s="64" t="s">
        <v>34</v>
      </c>
      <c r="Y27" s="31"/>
      <c r="Z27" s="31"/>
      <c r="AA27" s="31"/>
      <c r="AB27" s="31"/>
    </row>
    <row r="28" spans="1:28" s="32" customFormat="1" ht="75" customHeight="1" x14ac:dyDescent="0.25">
      <c r="A28" s="22">
        <v>15</v>
      </c>
      <c r="B28" s="19" t="s">
        <v>66</v>
      </c>
      <c r="C28" s="43" t="s">
        <v>150</v>
      </c>
      <c r="D28" s="44" t="s">
        <v>67</v>
      </c>
      <c r="E28" s="21" t="s">
        <v>32</v>
      </c>
      <c r="F28" s="18">
        <v>45717</v>
      </c>
      <c r="G28" s="18">
        <v>45870</v>
      </c>
      <c r="H28" s="33">
        <v>50000</v>
      </c>
      <c r="I28" s="23">
        <v>1854</v>
      </c>
      <c r="J28" s="56">
        <v>25</v>
      </c>
      <c r="K28" s="57">
        <v>0</v>
      </c>
      <c r="L28" s="26">
        <v>0</v>
      </c>
      <c r="M28" s="27">
        <f t="shared" si="0"/>
        <v>1435</v>
      </c>
      <c r="N28" s="28">
        <v>3549.9999999999995</v>
      </c>
      <c r="O28" s="28">
        <f>H28*1.2%</f>
        <v>600</v>
      </c>
      <c r="P28" s="28">
        <f t="shared" si="2"/>
        <v>1520</v>
      </c>
      <c r="Q28" s="23">
        <f t="shared" si="3"/>
        <v>3545.0000000000005</v>
      </c>
      <c r="R28" s="28">
        <v>0</v>
      </c>
      <c r="S28" s="27">
        <f t="shared" si="4"/>
        <v>2955</v>
      </c>
      <c r="T28" s="23">
        <f t="shared" si="5"/>
        <v>4834</v>
      </c>
      <c r="U28" s="61">
        <f t="shared" si="6"/>
        <v>7695</v>
      </c>
      <c r="V28" s="61">
        <f t="shared" si="7"/>
        <v>45166</v>
      </c>
      <c r="W28" s="65" t="s">
        <v>33</v>
      </c>
      <c r="X28" s="66" t="s">
        <v>34</v>
      </c>
      <c r="Y28" s="31"/>
      <c r="Z28" s="31"/>
      <c r="AA28" s="31"/>
      <c r="AB28" s="31"/>
    </row>
    <row r="29" spans="1:28" s="32" customFormat="1" ht="75" customHeight="1" x14ac:dyDescent="0.25">
      <c r="A29" s="22">
        <v>16</v>
      </c>
      <c r="B29" s="19" t="s">
        <v>68</v>
      </c>
      <c r="C29" s="20" t="s">
        <v>70</v>
      </c>
      <c r="D29" s="19" t="s">
        <v>69</v>
      </c>
      <c r="E29" s="21" t="s">
        <v>32</v>
      </c>
      <c r="F29" s="18">
        <v>45627</v>
      </c>
      <c r="G29" s="18">
        <v>45809</v>
      </c>
      <c r="H29" s="41">
        <v>75000</v>
      </c>
      <c r="I29" s="23">
        <v>6309.38</v>
      </c>
      <c r="J29" s="56">
        <v>25</v>
      </c>
      <c r="K29" s="25">
        <v>0</v>
      </c>
      <c r="L29" s="26">
        <v>3046</v>
      </c>
      <c r="M29" s="27">
        <f t="shared" si="0"/>
        <v>2152.5</v>
      </c>
      <c r="N29" s="56">
        <f t="shared" ref="N29:N60" si="8">H29*7.1%</f>
        <v>5324.9999999999991</v>
      </c>
      <c r="O29" s="56">
        <v>900</v>
      </c>
      <c r="P29" s="28">
        <f t="shared" si="2"/>
        <v>2280</v>
      </c>
      <c r="Q29" s="23">
        <f t="shared" si="3"/>
        <v>5317.5</v>
      </c>
      <c r="R29" s="28">
        <v>0</v>
      </c>
      <c r="S29" s="27">
        <f t="shared" si="4"/>
        <v>4432.5</v>
      </c>
      <c r="T29" s="28">
        <f t="shared" si="5"/>
        <v>13812.880000000001</v>
      </c>
      <c r="U29" s="67">
        <f t="shared" si="6"/>
        <v>11542.5</v>
      </c>
      <c r="V29" s="67">
        <f t="shared" si="7"/>
        <v>61187.119999999995</v>
      </c>
      <c r="W29" s="68" t="s">
        <v>49</v>
      </c>
      <c r="X29" s="69" t="s">
        <v>34</v>
      </c>
      <c r="Y29" s="31"/>
      <c r="Z29" s="31"/>
      <c r="AA29" s="31"/>
      <c r="AB29" s="31"/>
    </row>
    <row r="30" spans="1:28" s="32" customFormat="1" ht="75" customHeight="1" x14ac:dyDescent="0.25">
      <c r="A30" s="22">
        <v>17</v>
      </c>
      <c r="B30" s="19" t="s">
        <v>71</v>
      </c>
      <c r="C30" s="45" t="s">
        <v>43</v>
      </c>
      <c r="D30" s="34" t="s">
        <v>72</v>
      </c>
      <c r="E30" s="21" t="s">
        <v>32</v>
      </c>
      <c r="F30" s="18">
        <v>45717</v>
      </c>
      <c r="G30" s="18">
        <v>45870</v>
      </c>
      <c r="H30" s="33">
        <v>30000</v>
      </c>
      <c r="I30" s="23">
        <v>0</v>
      </c>
      <c r="J30" s="56">
        <v>25</v>
      </c>
      <c r="K30" s="25">
        <v>0</v>
      </c>
      <c r="L30" s="26">
        <v>800</v>
      </c>
      <c r="M30" s="27">
        <f t="shared" si="0"/>
        <v>861</v>
      </c>
      <c r="N30" s="28">
        <f t="shared" si="8"/>
        <v>2130</v>
      </c>
      <c r="O30" s="28">
        <v>360</v>
      </c>
      <c r="P30" s="28">
        <f t="shared" si="2"/>
        <v>912</v>
      </c>
      <c r="Q30" s="23">
        <f t="shared" si="3"/>
        <v>2127</v>
      </c>
      <c r="R30" s="28">
        <v>0</v>
      </c>
      <c r="S30" s="27">
        <f t="shared" si="4"/>
        <v>1773</v>
      </c>
      <c r="T30" s="28">
        <f t="shared" si="5"/>
        <v>2598</v>
      </c>
      <c r="U30" s="29">
        <f t="shared" si="6"/>
        <v>4617</v>
      </c>
      <c r="V30" s="29">
        <f t="shared" si="7"/>
        <v>27402</v>
      </c>
      <c r="W30" s="30" t="s">
        <v>49</v>
      </c>
      <c r="X30" s="64" t="s">
        <v>34</v>
      </c>
      <c r="Y30" s="31"/>
      <c r="Z30" s="31"/>
      <c r="AA30" s="31"/>
      <c r="AB30" s="31"/>
    </row>
    <row r="31" spans="1:28" s="32" customFormat="1" ht="75" customHeight="1" x14ac:dyDescent="0.25">
      <c r="A31" s="22">
        <v>18</v>
      </c>
      <c r="B31" s="49" t="s">
        <v>73</v>
      </c>
      <c r="C31" s="47" t="s">
        <v>75</v>
      </c>
      <c r="D31" s="48" t="s">
        <v>74</v>
      </c>
      <c r="E31" s="21" t="s">
        <v>32</v>
      </c>
      <c r="F31" s="18">
        <v>45627</v>
      </c>
      <c r="G31" s="18">
        <v>45809</v>
      </c>
      <c r="H31" s="38">
        <v>50000</v>
      </c>
      <c r="I31" s="23">
        <v>1854</v>
      </c>
      <c r="J31" s="28">
        <v>25</v>
      </c>
      <c r="K31" s="57">
        <v>0</v>
      </c>
      <c r="L31" s="26">
        <v>0</v>
      </c>
      <c r="M31" s="27">
        <f t="shared" si="0"/>
        <v>1435</v>
      </c>
      <c r="N31" s="28">
        <f t="shared" si="8"/>
        <v>3549.9999999999995</v>
      </c>
      <c r="O31" s="28">
        <f>H31*1.2%</f>
        <v>600</v>
      </c>
      <c r="P31" s="28">
        <f t="shared" si="2"/>
        <v>1520</v>
      </c>
      <c r="Q31" s="23">
        <f t="shared" si="3"/>
        <v>3545.0000000000005</v>
      </c>
      <c r="R31" s="28">
        <v>0</v>
      </c>
      <c r="S31" s="27">
        <f t="shared" si="4"/>
        <v>2955</v>
      </c>
      <c r="T31" s="23">
        <f t="shared" si="5"/>
        <v>4834</v>
      </c>
      <c r="U31" s="61">
        <f t="shared" si="6"/>
        <v>7695</v>
      </c>
      <c r="V31" s="61">
        <f t="shared" si="7"/>
        <v>45166</v>
      </c>
      <c r="W31" s="65" t="s">
        <v>49</v>
      </c>
      <c r="X31" s="66" t="s">
        <v>34</v>
      </c>
      <c r="Y31" s="31"/>
      <c r="Z31" s="31"/>
      <c r="AA31" s="31"/>
      <c r="AB31" s="31"/>
    </row>
    <row r="32" spans="1:28" s="32" customFormat="1" ht="75" customHeight="1" x14ac:dyDescent="0.25">
      <c r="A32" s="22">
        <v>19</v>
      </c>
      <c r="B32" s="49" t="s">
        <v>76</v>
      </c>
      <c r="C32" s="36" t="s">
        <v>31</v>
      </c>
      <c r="D32" s="50" t="s">
        <v>77</v>
      </c>
      <c r="E32" s="21" t="s">
        <v>32</v>
      </c>
      <c r="F32" s="18">
        <v>45597</v>
      </c>
      <c r="G32" s="18">
        <v>45778</v>
      </c>
      <c r="H32" s="38">
        <v>46000</v>
      </c>
      <c r="I32" s="23">
        <v>1289.46</v>
      </c>
      <c r="J32" s="56">
        <v>25</v>
      </c>
      <c r="K32" s="57">
        <v>0</v>
      </c>
      <c r="L32" s="26">
        <v>0</v>
      </c>
      <c r="M32" s="27">
        <f t="shared" si="0"/>
        <v>1320.2</v>
      </c>
      <c r="N32" s="28">
        <f t="shared" si="8"/>
        <v>3265.9999999999995</v>
      </c>
      <c r="O32" s="28">
        <f>H32*1.2%</f>
        <v>552</v>
      </c>
      <c r="P32" s="28">
        <f t="shared" si="2"/>
        <v>1398.4</v>
      </c>
      <c r="Q32" s="23">
        <f t="shared" si="3"/>
        <v>3261.4</v>
      </c>
      <c r="R32" s="28">
        <v>0</v>
      </c>
      <c r="S32" s="27">
        <f t="shared" si="4"/>
        <v>2718.6000000000004</v>
      </c>
      <c r="T32" s="28">
        <f t="shared" si="5"/>
        <v>4033.0600000000004</v>
      </c>
      <c r="U32" s="67">
        <f t="shared" si="6"/>
        <v>7079.4</v>
      </c>
      <c r="V32" s="67">
        <f t="shared" si="7"/>
        <v>41966.94</v>
      </c>
      <c r="W32" s="68" t="s">
        <v>33</v>
      </c>
      <c r="X32" s="68" t="s">
        <v>34</v>
      </c>
      <c r="Y32" s="31"/>
      <c r="Z32" s="31"/>
      <c r="AA32" s="31"/>
      <c r="AB32" s="31"/>
    </row>
    <row r="33" spans="1:28" s="32" customFormat="1" ht="75" customHeight="1" x14ac:dyDescent="0.25">
      <c r="A33" s="22">
        <v>20</v>
      </c>
      <c r="B33" s="46" t="s">
        <v>78</v>
      </c>
      <c r="C33" s="36" t="s">
        <v>80</v>
      </c>
      <c r="D33" s="50" t="s">
        <v>79</v>
      </c>
      <c r="E33" s="21" t="s">
        <v>32</v>
      </c>
      <c r="F33" s="18">
        <v>45597</v>
      </c>
      <c r="G33" s="18">
        <v>45778</v>
      </c>
      <c r="H33" s="38">
        <v>40000</v>
      </c>
      <c r="I33" s="23">
        <v>442.65</v>
      </c>
      <c r="J33" s="28">
        <v>25</v>
      </c>
      <c r="K33" s="57">
        <v>0</v>
      </c>
      <c r="L33" s="26">
        <v>0</v>
      </c>
      <c r="M33" s="27">
        <f t="shared" si="0"/>
        <v>1148</v>
      </c>
      <c r="N33" s="28">
        <f t="shared" si="8"/>
        <v>2839.9999999999995</v>
      </c>
      <c r="O33" s="28">
        <f>H33*1.2%</f>
        <v>480</v>
      </c>
      <c r="P33" s="28">
        <f t="shared" si="2"/>
        <v>1216</v>
      </c>
      <c r="Q33" s="23">
        <f t="shared" si="3"/>
        <v>2836</v>
      </c>
      <c r="R33" s="28">
        <v>0</v>
      </c>
      <c r="S33" s="27">
        <f t="shared" si="4"/>
        <v>2364</v>
      </c>
      <c r="T33" s="28">
        <f t="shared" si="5"/>
        <v>2831.65</v>
      </c>
      <c r="U33" s="28">
        <f t="shared" si="6"/>
        <v>6156</v>
      </c>
      <c r="V33" s="28">
        <f t="shared" si="7"/>
        <v>37168.35</v>
      </c>
      <c r="W33" s="22" t="s">
        <v>33</v>
      </c>
      <c r="X33" s="58" t="s">
        <v>34</v>
      </c>
      <c r="Y33" s="31"/>
      <c r="Z33" s="31"/>
      <c r="AA33" s="31"/>
      <c r="AB33" s="31"/>
    </row>
    <row r="34" spans="1:28" s="32" customFormat="1" ht="75" customHeight="1" x14ac:dyDescent="0.25">
      <c r="A34" s="22">
        <v>21</v>
      </c>
      <c r="B34" s="39" t="s">
        <v>81</v>
      </c>
      <c r="C34" s="51" t="s">
        <v>83</v>
      </c>
      <c r="D34" s="19" t="s">
        <v>82</v>
      </c>
      <c r="E34" s="21" t="s">
        <v>32</v>
      </c>
      <c r="F34" s="18">
        <v>45627</v>
      </c>
      <c r="G34" s="18">
        <v>45809</v>
      </c>
      <c r="H34" s="52">
        <v>65000</v>
      </c>
      <c r="I34" s="23">
        <v>4427.58</v>
      </c>
      <c r="J34" s="29">
        <v>25</v>
      </c>
      <c r="K34" s="25">
        <v>0</v>
      </c>
      <c r="L34" s="26">
        <v>0</v>
      </c>
      <c r="M34" s="27">
        <f t="shared" si="0"/>
        <v>1865.5</v>
      </c>
      <c r="N34" s="28">
        <f t="shared" si="8"/>
        <v>4615</v>
      </c>
      <c r="O34" s="28">
        <v>780</v>
      </c>
      <c r="P34" s="28">
        <f t="shared" si="2"/>
        <v>1976</v>
      </c>
      <c r="Q34" s="23">
        <f t="shared" si="3"/>
        <v>4608.5</v>
      </c>
      <c r="R34" s="29">
        <v>0</v>
      </c>
      <c r="S34" s="27">
        <f t="shared" si="4"/>
        <v>3841.5</v>
      </c>
      <c r="T34" s="28">
        <f t="shared" si="5"/>
        <v>8294.08</v>
      </c>
      <c r="U34" s="28">
        <f t="shared" si="6"/>
        <v>10003.5</v>
      </c>
      <c r="V34" s="28">
        <f t="shared" si="7"/>
        <v>56705.919999999998</v>
      </c>
      <c r="W34" s="30" t="s">
        <v>49</v>
      </c>
      <c r="X34" s="64" t="s">
        <v>34</v>
      </c>
      <c r="Y34" s="31"/>
      <c r="Z34" s="31"/>
      <c r="AA34" s="31"/>
      <c r="AB34" s="31"/>
    </row>
    <row r="35" spans="1:28" s="32" customFormat="1" ht="75" customHeight="1" x14ac:dyDescent="0.25">
      <c r="A35" s="22">
        <v>22</v>
      </c>
      <c r="B35" s="19" t="s">
        <v>84</v>
      </c>
      <c r="C35" s="20" t="s">
        <v>85</v>
      </c>
      <c r="D35" s="19" t="s">
        <v>30</v>
      </c>
      <c r="E35" s="21" t="s">
        <v>32</v>
      </c>
      <c r="F35" s="18">
        <v>45627</v>
      </c>
      <c r="G35" s="18">
        <v>45809</v>
      </c>
      <c r="H35" s="38">
        <v>50000</v>
      </c>
      <c r="I35" s="23">
        <v>1596.68</v>
      </c>
      <c r="J35" s="56">
        <v>25</v>
      </c>
      <c r="K35" s="57">
        <v>0</v>
      </c>
      <c r="L35" s="26">
        <v>1869.13</v>
      </c>
      <c r="M35" s="27">
        <f t="shared" si="0"/>
        <v>1435</v>
      </c>
      <c r="N35" s="27">
        <f t="shared" si="8"/>
        <v>3549.9999999999995</v>
      </c>
      <c r="O35" s="28">
        <f>H35*1.2%</f>
        <v>600</v>
      </c>
      <c r="P35" s="28">
        <f t="shared" si="2"/>
        <v>1520</v>
      </c>
      <c r="Q35" s="23">
        <f t="shared" si="3"/>
        <v>3545.0000000000005</v>
      </c>
      <c r="R35" s="28">
        <v>1715.46</v>
      </c>
      <c r="S35" s="27">
        <f t="shared" si="4"/>
        <v>2955</v>
      </c>
      <c r="T35" s="23">
        <f t="shared" si="5"/>
        <v>8161.27</v>
      </c>
      <c r="U35" s="61">
        <f t="shared" si="6"/>
        <v>7695</v>
      </c>
      <c r="V35" s="61">
        <f t="shared" si="7"/>
        <v>41838.729999999996</v>
      </c>
      <c r="W35" s="65" t="s">
        <v>49</v>
      </c>
      <c r="X35" s="66" t="s">
        <v>34</v>
      </c>
      <c r="Y35" s="31"/>
      <c r="Z35" s="31"/>
      <c r="AA35" s="31"/>
      <c r="AB35" s="31"/>
    </row>
    <row r="36" spans="1:28" s="32" customFormat="1" ht="75" customHeight="1" x14ac:dyDescent="0.25">
      <c r="A36" s="22">
        <v>23</v>
      </c>
      <c r="B36" s="49" t="s">
        <v>151</v>
      </c>
      <c r="C36" s="36" t="s">
        <v>40</v>
      </c>
      <c r="D36" s="34" t="s">
        <v>39</v>
      </c>
      <c r="E36" s="21" t="s">
        <v>32</v>
      </c>
      <c r="F36" s="18">
        <v>45689</v>
      </c>
      <c r="G36" s="18">
        <v>45870</v>
      </c>
      <c r="H36" s="38">
        <v>46000</v>
      </c>
      <c r="I36" s="23">
        <v>1289.46</v>
      </c>
      <c r="J36" s="56">
        <v>25</v>
      </c>
      <c r="K36" s="57">
        <v>0</v>
      </c>
      <c r="L36" s="26">
        <v>0</v>
      </c>
      <c r="M36" s="27">
        <f t="shared" si="0"/>
        <v>1320.2</v>
      </c>
      <c r="N36" s="28">
        <f t="shared" si="8"/>
        <v>3265.9999999999995</v>
      </c>
      <c r="O36" s="28">
        <f>H36*1.2%</f>
        <v>552</v>
      </c>
      <c r="P36" s="28">
        <f t="shared" si="2"/>
        <v>1398.4</v>
      </c>
      <c r="Q36" s="23">
        <f t="shared" si="3"/>
        <v>3261.4</v>
      </c>
      <c r="R36" s="28">
        <v>0</v>
      </c>
      <c r="S36" s="27">
        <f t="shared" ref="S36" si="9">M36+P36</f>
        <v>2718.6000000000004</v>
      </c>
      <c r="T36" s="28">
        <f t="shared" si="5"/>
        <v>4033.0600000000004</v>
      </c>
      <c r="U36" s="67">
        <f t="shared" ref="U36" si="10">N36+O36+Q36</f>
        <v>7079.4</v>
      </c>
      <c r="V36" s="67">
        <f t="shared" si="7"/>
        <v>41966.94</v>
      </c>
      <c r="W36" s="68" t="s">
        <v>33</v>
      </c>
      <c r="X36" s="68" t="s">
        <v>34</v>
      </c>
      <c r="Y36" s="31"/>
      <c r="Z36" s="31"/>
      <c r="AA36" s="31"/>
      <c r="AB36" s="31"/>
    </row>
    <row r="37" spans="1:28" s="32" customFormat="1" ht="75" customHeight="1" x14ac:dyDescent="0.25">
      <c r="A37" s="32">
        <v>24</v>
      </c>
      <c r="B37" s="19" t="s">
        <v>86</v>
      </c>
      <c r="C37" s="20" t="s">
        <v>88</v>
      </c>
      <c r="D37" s="19" t="s">
        <v>87</v>
      </c>
      <c r="E37" s="21" t="s">
        <v>32</v>
      </c>
      <c r="F37" s="18">
        <v>45627</v>
      </c>
      <c r="G37" s="18">
        <v>45809</v>
      </c>
      <c r="H37" s="33">
        <v>46000</v>
      </c>
      <c r="I37" s="23">
        <v>1289.46</v>
      </c>
      <c r="J37" s="56">
        <v>25</v>
      </c>
      <c r="K37" s="57">
        <v>0</v>
      </c>
      <c r="L37" s="26">
        <v>7181.58</v>
      </c>
      <c r="M37" s="27">
        <f t="shared" si="0"/>
        <v>1320.2</v>
      </c>
      <c r="N37" s="28">
        <f t="shared" si="8"/>
        <v>3265.9999999999995</v>
      </c>
      <c r="O37" s="28">
        <f>H37*1.2%</f>
        <v>552</v>
      </c>
      <c r="P37" s="28">
        <f t="shared" si="2"/>
        <v>1398.4</v>
      </c>
      <c r="Q37" s="23">
        <f t="shared" si="3"/>
        <v>3261.4</v>
      </c>
      <c r="R37" s="28">
        <v>0</v>
      </c>
      <c r="S37" s="27">
        <f t="shared" si="4"/>
        <v>2718.6000000000004</v>
      </c>
      <c r="T37" s="28">
        <f t="shared" si="5"/>
        <v>11214.64</v>
      </c>
      <c r="U37" s="28">
        <f t="shared" si="6"/>
        <v>7079.4</v>
      </c>
      <c r="V37" s="28">
        <f t="shared" si="7"/>
        <v>34785.360000000001</v>
      </c>
      <c r="W37" s="22" t="s">
        <v>49</v>
      </c>
      <c r="X37" s="30" t="s">
        <v>34</v>
      </c>
      <c r="Y37" s="31"/>
      <c r="Z37" s="31"/>
      <c r="AA37" s="31"/>
      <c r="AB37" s="31"/>
    </row>
    <row r="38" spans="1:28" s="32" customFormat="1" ht="75" customHeight="1" x14ac:dyDescent="0.25">
      <c r="A38" s="22">
        <v>25</v>
      </c>
      <c r="B38" s="19" t="s">
        <v>89</v>
      </c>
      <c r="C38" s="20" t="s">
        <v>90</v>
      </c>
      <c r="D38" s="19" t="s">
        <v>30</v>
      </c>
      <c r="E38" s="21" t="s">
        <v>32</v>
      </c>
      <c r="F38" s="18">
        <v>45566</v>
      </c>
      <c r="G38" s="18">
        <v>45748</v>
      </c>
      <c r="H38" s="33">
        <v>75000</v>
      </c>
      <c r="I38" s="23">
        <v>6309.38</v>
      </c>
      <c r="J38" s="28">
        <v>25</v>
      </c>
      <c r="K38" s="63">
        <v>0</v>
      </c>
      <c r="L38" s="26">
        <v>4657.8999999999996</v>
      </c>
      <c r="M38" s="27">
        <f t="shared" si="0"/>
        <v>2152.5</v>
      </c>
      <c r="N38" s="28">
        <f t="shared" si="8"/>
        <v>5324.9999999999991</v>
      </c>
      <c r="O38" s="56">
        <v>900</v>
      </c>
      <c r="P38" s="28">
        <f t="shared" si="2"/>
        <v>2280</v>
      </c>
      <c r="Q38" s="23">
        <f t="shared" si="3"/>
        <v>5317.5</v>
      </c>
      <c r="R38" s="28">
        <v>0</v>
      </c>
      <c r="S38" s="27">
        <f t="shared" si="4"/>
        <v>4432.5</v>
      </c>
      <c r="T38" s="28">
        <f t="shared" si="5"/>
        <v>15424.78</v>
      </c>
      <c r="U38" s="28">
        <f t="shared" si="6"/>
        <v>11542.5</v>
      </c>
      <c r="V38" s="28">
        <f t="shared" si="7"/>
        <v>59575.22</v>
      </c>
      <c r="W38" s="22" t="s">
        <v>33</v>
      </c>
      <c r="X38" s="22" t="s">
        <v>34</v>
      </c>
      <c r="Y38" s="31"/>
      <c r="Z38" s="31"/>
      <c r="AA38" s="31"/>
      <c r="AB38" s="31"/>
    </row>
    <row r="39" spans="1:28" s="32" customFormat="1" ht="75" customHeight="1" x14ac:dyDescent="0.25">
      <c r="A39" s="22">
        <v>26</v>
      </c>
      <c r="B39" s="19" t="s">
        <v>91</v>
      </c>
      <c r="C39" s="20" t="s">
        <v>92</v>
      </c>
      <c r="D39" s="34" t="s">
        <v>58</v>
      </c>
      <c r="E39" s="21" t="s">
        <v>32</v>
      </c>
      <c r="F39" s="18">
        <v>45597</v>
      </c>
      <c r="G39" s="18">
        <v>45778</v>
      </c>
      <c r="H39" s="33">
        <v>60000</v>
      </c>
      <c r="I39" s="23">
        <v>3486.68</v>
      </c>
      <c r="J39" s="28">
        <v>25</v>
      </c>
      <c r="K39" s="63">
        <v>0</v>
      </c>
      <c r="L39" s="26">
        <v>0</v>
      </c>
      <c r="M39" s="27">
        <f t="shared" si="0"/>
        <v>1722</v>
      </c>
      <c r="N39" s="28">
        <f t="shared" si="8"/>
        <v>4260</v>
      </c>
      <c r="O39" s="28">
        <v>720</v>
      </c>
      <c r="P39" s="28">
        <f t="shared" si="2"/>
        <v>1824</v>
      </c>
      <c r="Q39" s="23">
        <f t="shared" si="3"/>
        <v>4254</v>
      </c>
      <c r="R39" s="28">
        <v>0</v>
      </c>
      <c r="S39" s="27">
        <f t="shared" si="4"/>
        <v>3546</v>
      </c>
      <c r="T39" s="28">
        <f t="shared" si="5"/>
        <v>7057.68</v>
      </c>
      <c r="U39" s="29">
        <f t="shared" si="6"/>
        <v>9234</v>
      </c>
      <c r="V39" s="29">
        <f t="shared" si="7"/>
        <v>52942.32</v>
      </c>
      <c r="W39" s="30" t="s">
        <v>33</v>
      </c>
      <c r="X39" s="64" t="s">
        <v>34</v>
      </c>
      <c r="Y39" s="31"/>
      <c r="Z39" s="31"/>
      <c r="AA39" s="31"/>
      <c r="AB39" s="31"/>
    </row>
    <row r="40" spans="1:28" s="32" customFormat="1" ht="75" customHeight="1" x14ac:dyDescent="0.25">
      <c r="A40" s="22">
        <v>27</v>
      </c>
      <c r="B40" s="19" t="s">
        <v>93</v>
      </c>
      <c r="C40" s="20" t="s">
        <v>94</v>
      </c>
      <c r="D40" s="34" t="s">
        <v>77</v>
      </c>
      <c r="E40" s="21" t="s">
        <v>32</v>
      </c>
      <c r="F40" s="18">
        <v>45658</v>
      </c>
      <c r="G40" s="18">
        <v>45839</v>
      </c>
      <c r="H40" s="33">
        <v>50000</v>
      </c>
      <c r="I40" s="23">
        <v>1854</v>
      </c>
      <c r="J40" s="56">
        <v>25</v>
      </c>
      <c r="K40" s="63">
        <v>0</v>
      </c>
      <c r="L40" s="26">
        <v>0</v>
      </c>
      <c r="M40" s="27">
        <f t="shared" si="0"/>
        <v>1435</v>
      </c>
      <c r="N40" s="28">
        <f t="shared" si="8"/>
        <v>3549.9999999999995</v>
      </c>
      <c r="O40" s="28">
        <f>H40*1.2%</f>
        <v>600</v>
      </c>
      <c r="P40" s="28">
        <f t="shared" si="2"/>
        <v>1520</v>
      </c>
      <c r="Q40" s="23">
        <f t="shared" si="3"/>
        <v>3545.0000000000005</v>
      </c>
      <c r="R40" s="28">
        <v>0</v>
      </c>
      <c r="S40" s="27">
        <f t="shared" si="4"/>
        <v>2955</v>
      </c>
      <c r="T40" s="23">
        <f t="shared" si="5"/>
        <v>4834</v>
      </c>
      <c r="U40" s="61">
        <f t="shared" si="6"/>
        <v>7695</v>
      </c>
      <c r="V40" s="61">
        <f t="shared" si="7"/>
        <v>45166</v>
      </c>
      <c r="W40" s="65" t="s">
        <v>33</v>
      </c>
      <c r="X40" s="66" t="s">
        <v>34</v>
      </c>
      <c r="Y40" s="31"/>
      <c r="Z40" s="31"/>
      <c r="AA40" s="31"/>
      <c r="AB40" s="31"/>
    </row>
    <row r="41" spans="1:28" s="32" customFormat="1" ht="75" customHeight="1" x14ac:dyDescent="0.25">
      <c r="A41" s="22">
        <v>28</v>
      </c>
      <c r="B41" s="19" t="s">
        <v>95</v>
      </c>
      <c r="C41" s="20" t="s">
        <v>97</v>
      </c>
      <c r="D41" s="19" t="s">
        <v>96</v>
      </c>
      <c r="E41" s="21" t="s">
        <v>32</v>
      </c>
      <c r="F41" s="18">
        <v>45566</v>
      </c>
      <c r="G41" s="18">
        <v>45748</v>
      </c>
      <c r="H41" s="38">
        <v>45000</v>
      </c>
      <c r="I41" s="23">
        <v>1148.33</v>
      </c>
      <c r="J41" s="56">
        <v>25</v>
      </c>
      <c r="K41" s="57">
        <v>0</v>
      </c>
      <c r="L41" s="26">
        <v>4101.78</v>
      </c>
      <c r="M41" s="27">
        <f t="shared" si="0"/>
        <v>1291.5</v>
      </c>
      <c r="N41" s="28">
        <f t="shared" si="8"/>
        <v>3194.9999999999995</v>
      </c>
      <c r="O41" s="28">
        <v>540</v>
      </c>
      <c r="P41" s="28">
        <f t="shared" si="2"/>
        <v>1368</v>
      </c>
      <c r="Q41" s="23">
        <f t="shared" si="3"/>
        <v>3190.5</v>
      </c>
      <c r="R41" s="28">
        <v>0</v>
      </c>
      <c r="S41" s="27">
        <f t="shared" si="4"/>
        <v>2659.5</v>
      </c>
      <c r="T41" s="28">
        <f t="shared" si="5"/>
        <v>7934.61</v>
      </c>
      <c r="U41" s="67">
        <f t="shared" si="6"/>
        <v>6925.5</v>
      </c>
      <c r="V41" s="67">
        <f t="shared" si="7"/>
        <v>37065.39</v>
      </c>
      <c r="W41" s="68" t="s">
        <v>33</v>
      </c>
      <c r="X41" s="68" t="s">
        <v>34</v>
      </c>
      <c r="Y41" s="31"/>
      <c r="Z41" s="31"/>
      <c r="AA41" s="31"/>
      <c r="AB41" s="31"/>
    </row>
    <row r="42" spans="1:28" s="32" customFormat="1" ht="75" customHeight="1" x14ac:dyDescent="0.25">
      <c r="A42" s="22">
        <v>29</v>
      </c>
      <c r="B42" s="19" t="s">
        <v>98</v>
      </c>
      <c r="C42" s="20" t="s">
        <v>100</v>
      </c>
      <c r="D42" s="34" t="s">
        <v>99</v>
      </c>
      <c r="E42" s="21" t="s">
        <v>32</v>
      </c>
      <c r="F42" s="18">
        <v>45597</v>
      </c>
      <c r="G42" s="18">
        <v>45778</v>
      </c>
      <c r="H42" s="38">
        <v>65000</v>
      </c>
      <c r="I42" s="23">
        <v>4427.58</v>
      </c>
      <c r="J42" s="28">
        <v>25</v>
      </c>
      <c r="K42" s="63">
        <v>0</v>
      </c>
      <c r="L42" s="26">
        <v>0</v>
      </c>
      <c r="M42" s="27">
        <f t="shared" si="0"/>
        <v>1865.5</v>
      </c>
      <c r="N42" s="28">
        <f t="shared" si="8"/>
        <v>4615</v>
      </c>
      <c r="O42" s="28">
        <v>780</v>
      </c>
      <c r="P42" s="28">
        <f t="shared" si="2"/>
        <v>1976</v>
      </c>
      <c r="Q42" s="23">
        <f t="shared" si="3"/>
        <v>4608.5</v>
      </c>
      <c r="R42" s="28">
        <v>0</v>
      </c>
      <c r="S42" s="27">
        <f t="shared" si="4"/>
        <v>3841.5</v>
      </c>
      <c r="T42" s="28">
        <f t="shared" si="5"/>
        <v>8294.08</v>
      </c>
      <c r="U42" s="28">
        <f t="shared" si="6"/>
        <v>10003.5</v>
      </c>
      <c r="V42" s="28">
        <f t="shared" si="7"/>
        <v>56705.919999999998</v>
      </c>
      <c r="W42" s="22" t="s">
        <v>49</v>
      </c>
      <c r="X42" s="58" t="s">
        <v>34</v>
      </c>
      <c r="Y42" s="31"/>
      <c r="Z42" s="31"/>
      <c r="AA42" s="31"/>
      <c r="AB42" s="31"/>
    </row>
    <row r="43" spans="1:28" s="32" customFormat="1" ht="75" customHeight="1" x14ac:dyDescent="0.25">
      <c r="A43" s="22">
        <v>30</v>
      </c>
      <c r="B43" s="19" t="s">
        <v>101</v>
      </c>
      <c r="C43" s="20" t="s">
        <v>103</v>
      </c>
      <c r="D43" s="19" t="s">
        <v>102</v>
      </c>
      <c r="E43" s="21" t="s">
        <v>32</v>
      </c>
      <c r="F43" s="18">
        <v>45566</v>
      </c>
      <c r="G43" s="18">
        <v>45748</v>
      </c>
      <c r="H43" s="33">
        <v>90000</v>
      </c>
      <c r="I43" s="23">
        <v>9753.1200000000008</v>
      </c>
      <c r="J43" s="28">
        <v>25</v>
      </c>
      <c r="K43" s="63">
        <v>0</v>
      </c>
      <c r="L43" s="26">
        <v>0</v>
      </c>
      <c r="M43" s="27">
        <f t="shared" si="0"/>
        <v>2583</v>
      </c>
      <c r="N43" s="28">
        <f t="shared" si="8"/>
        <v>6389.9999999999991</v>
      </c>
      <c r="O43" s="28">
        <v>928.92</v>
      </c>
      <c r="P43" s="28">
        <f t="shared" si="2"/>
        <v>2736</v>
      </c>
      <c r="Q43" s="23">
        <f t="shared" si="3"/>
        <v>6381</v>
      </c>
      <c r="R43" s="28">
        <v>0</v>
      </c>
      <c r="S43" s="27">
        <f t="shared" si="4"/>
        <v>5319</v>
      </c>
      <c r="T43" s="28">
        <f t="shared" si="5"/>
        <v>15097.12</v>
      </c>
      <c r="U43" s="29">
        <f t="shared" si="6"/>
        <v>13699.919999999998</v>
      </c>
      <c r="V43" s="29">
        <f t="shared" si="7"/>
        <v>74902.880000000005</v>
      </c>
      <c r="W43" s="30" t="s">
        <v>33</v>
      </c>
      <c r="X43" s="30" t="s">
        <v>34</v>
      </c>
      <c r="Y43" s="31"/>
      <c r="Z43" s="31"/>
      <c r="AA43" s="31"/>
      <c r="AB43" s="31"/>
    </row>
    <row r="44" spans="1:28" s="32" customFormat="1" ht="75" customHeight="1" x14ac:dyDescent="0.25">
      <c r="A44" s="22">
        <v>31</v>
      </c>
      <c r="B44" s="39" t="s">
        <v>104</v>
      </c>
      <c r="C44" s="53" t="s">
        <v>106</v>
      </c>
      <c r="D44" s="34" t="s">
        <v>105</v>
      </c>
      <c r="E44" s="21" t="s">
        <v>32</v>
      </c>
      <c r="F44" s="18">
        <v>45597</v>
      </c>
      <c r="G44" s="18">
        <v>45778</v>
      </c>
      <c r="H44" s="52">
        <v>50000</v>
      </c>
      <c r="I44" s="23">
        <v>1854</v>
      </c>
      <c r="J44" s="29">
        <v>25</v>
      </c>
      <c r="K44" s="57">
        <v>0</v>
      </c>
      <c r="L44" s="26">
        <v>0</v>
      </c>
      <c r="M44" s="27">
        <f t="shared" si="0"/>
        <v>1435</v>
      </c>
      <c r="N44" s="28">
        <f t="shared" si="8"/>
        <v>3549.9999999999995</v>
      </c>
      <c r="O44" s="28">
        <f>H44*1.2%</f>
        <v>600</v>
      </c>
      <c r="P44" s="28">
        <f t="shared" si="2"/>
        <v>1520</v>
      </c>
      <c r="Q44" s="23">
        <f t="shared" si="3"/>
        <v>3545.0000000000005</v>
      </c>
      <c r="R44" s="29">
        <v>0</v>
      </c>
      <c r="S44" s="27">
        <f t="shared" si="4"/>
        <v>2955</v>
      </c>
      <c r="T44" s="23">
        <f t="shared" si="5"/>
        <v>4834</v>
      </c>
      <c r="U44" s="61">
        <f t="shared" si="6"/>
        <v>7695</v>
      </c>
      <c r="V44" s="61">
        <f t="shared" si="7"/>
        <v>45166</v>
      </c>
      <c r="W44" s="65" t="s">
        <v>49</v>
      </c>
      <c r="X44" s="66" t="s">
        <v>34</v>
      </c>
      <c r="Y44" s="31"/>
      <c r="Z44" s="31"/>
      <c r="AA44" s="31"/>
      <c r="AB44" s="31"/>
    </row>
    <row r="45" spans="1:28" s="32" customFormat="1" ht="75" customHeight="1" x14ac:dyDescent="0.25">
      <c r="A45" s="22">
        <v>32</v>
      </c>
      <c r="B45" s="19" t="s">
        <v>107</v>
      </c>
      <c r="C45" s="20" t="s">
        <v>108</v>
      </c>
      <c r="D45" s="19" t="s">
        <v>30</v>
      </c>
      <c r="E45" s="21" t="s">
        <v>32</v>
      </c>
      <c r="F45" s="18">
        <v>45566</v>
      </c>
      <c r="G45" s="18">
        <v>45748</v>
      </c>
      <c r="H45" s="52">
        <v>100000</v>
      </c>
      <c r="I45" s="23">
        <v>12105.37</v>
      </c>
      <c r="J45" s="29">
        <v>25</v>
      </c>
      <c r="K45" s="63">
        <v>0</v>
      </c>
      <c r="L45" s="26">
        <v>2000</v>
      </c>
      <c r="M45" s="27">
        <f t="shared" si="0"/>
        <v>2870</v>
      </c>
      <c r="N45" s="28">
        <f t="shared" si="8"/>
        <v>7099.9999999999991</v>
      </c>
      <c r="O45" s="28">
        <v>928.92</v>
      </c>
      <c r="P45" s="28">
        <f t="shared" si="2"/>
        <v>3040</v>
      </c>
      <c r="Q45" s="23">
        <f t="shared" si="3"/>
        <v>7090.0000000000009</v>
      </c>
      <c r="R45" s="29">
        <v>0</v>
      </c>
      <c r="S45" s="27">
        <f t="shared" si="4"/>
        <v>5910</v>
      </c>
      <c r="T45" s="28">
        <f t="shared" si="5"/>
        <v>20040.370000000003</v>
      </c>
      <c r="U45" s="67">
        <f t="shared" si="6"/>
        <v>15118.92</v>
      </c>
      <c r="V45" s="67">
        <f t="shared" si="7"/>
        <v>79959.63</v>
      </c>
      <c r="W45" s="70" t="s">
        <v>49</v>
      </c>
      <c r="X45" s="71" t="s">
        <v>34</v>
      </c>
      <c r="Y45" s="31"/>
      <c r="Z45" s="31"/>
      <c r="AA45" s="31"/>
      <c r="AB45" s="31"/>
    </row>
    <row r="46" spans="1:28" s="32" customFormat="1" ht="75" customHeight="1" x14ac:dyDescent="0.25">
      <c r="A46" s="22">
        <v>33</v>
      </c>
      <c r="B46" s="19" t="s">
        <v>131</v>
      </c>
      <c r="C46" s="20" t="s">
        <v>132</v>
      </c>
      <c r="D46" s="19" t="s">
        <v>105</v>
      </c>
      <c r="E46" s="21" t="s">
        <v>32</v>
      </c>
      <c r="F46" s="18">
        <v>45627</v>
      </c>
      <c r="G46" s="18">
        <v>45809</v>
      </c>
      <c r="H46" s="52">
        <v>90000</v>
      </c>
      <c r="I46" s="23">
        <v>9324.25</v>
      </c>
      <c r="J46" s="29">
        <v>25</v>
      </c>
      <c r="K46" s="63">
        <v>0</v>
      </c>
      <c r="L46" s="26">
        <v>0</v>
      </c>
      <c r="M46" s="27">
        <f t="shared" si="0"/>
        <v>2583</v>
      </c>
      <c r="N46" s="28">
        <f t="shared" si="8"/>
        <v>6389.9999999999991</v>
      </c>
      <c r="O46" s="28">
        <v>928.92</v>
      </c>
      <c r="P46" s="28">
        <f t="shared" si="2"/>
        <v>2736</v>
      </c>
      <c r="Q46" s="23">
        <f t="shared" si="3"/>
        <v>6381</v>
      </c>
      <c r="R46" s="29">
        <v>1715.46</v>
      </c>
      <c r="S46" s="27">
        <f t="shared" si="4"/>
        <v>5319</v>
      </c>
      <c r="T46" s="28">
        <f t="shared" si="5"/>
        <v>16383.71</v>
      </c>
      <c r="U46" s="28">
        <f t="shared" si="6"/>
        <v>13699.919999999998</v>
      </c>
      <c r="V46" s="28">
        <f t="shared" si="7"/>
        <v>73616.290000000008</v>
      </c>
      <c r="W46" s="30" t="s">
        <v>33</v>
      </c>
      <c r="X46" s="30" t="s">
        <v>34</v>
      </c>
      <c r="Y46" s="31"/>
      <c r="Z46" s="31"/>
      <c r="AA46" s="31"/>
      <c r="AB46" s="31"/>
    </row>
    <row r="47" spans="1:28" s="32" customFormat="1" ht="75" customHeight="1" x14ac:dyDescent="0.25">
      <c r="A47" s="22">
        <v>34</v>
      </c>
      <c r="B47" s="72" t="s">
        <v>109</v>
      </c>
      <c r="C47" s="73" t="s">
        <v>111</v>
      </c>
      <c r="D47" s="74" t="s">
        <v>110</v>
      </c>
      <c r="E47" s="75" t="s">
        <v>32</v>
      </c>
      <c r="F47" s="76">
        <v>45597</v>
      </c>
      <c r="G47" s="76">
        <v>45778</v>
      </c>
      <c r="H47" s="77">
        <v>85000</v>
      </c>
      <c r="I47" s="78">
        <v>8576.99</v>
      </c>
      <c r="J47" s="28">
        <v>25</v>
      </c>
      <c r="K47" s="63">
        <v>0</v>
      </c>
      <c r="L47" s="26">
        <v>1500</v>
      </c>
      <c r="M47" s="27">
        <f t="shared" si="0"/>
        <v>2439.5</v>
      </c>
      <c r="N47" s="28">
        <f t="shared" si="8"/>
        <v>6034.9999999999991</v>
      </c>
      <c r="O47" s="56">
        <v>928.92</v>
      </c>
      <c r="P47" s="28">
        <f t="shared" si="2"/>
        <v>2584</v>
      </c>
      <c r="Q47" s="23">
        <f t="shared" si="3"/>
        <v>6026.5</v>
      </c>
      <c r="R47" s="28">
        <v>0</v>
      </c>
      <c r="S47" s="27">
        <f t="shared" si="4"/>
        <v>5023.5</v>
      </c>
      <c r="T47" s="28">
        <f t="shared" si="5"/>
        <v>15125.49</v>
      </c>
      <c r="U47" s="29">
        <f t="shared" si="6"/>
        <v>12990.419999999998</v>
      </c>
      <c r="V47" s="29">
        <f t="shared" si="7"/>
        <v>69874.509999999995</v>
      </c>
      <c r="W47" s="30" t="s">
        <v>49</v>
      </c>
      <c r="X47" s="64" t="s">
        <v>34</v>
      </c>
      <c r="Y47" s="31"/>
      <c r="Z47" s="31"/>
      <c r="AA47" s="31"/>
      <c r="AB47" s="31"/>
    </row>
    <row r="48" spans="1:28" s="32" customFormat="1" ht="75" customHeight="1" x14ac:dyDescent="0.25">
      <c r="A48" s="22">
        <v>35</v>
      </c>
      <c r="B48" s="72" t="s">
        <v>153</v>
      </c>
      <c r="C48" s="73" t="s">
        <v>152</v>
      </c>
      <c r="D48" s="19" t="s">
        <v>87</v>
      </c>
      <c r="E48" s="75" t="s">
        <v>32</v>
      </c>
      <c r="F48" s="76">
        <v>45717</v>
      </c>
      <c r="G48" s="76">
        <v>45870</v>
      </c>
      <c r="H48" s="95">
        <v>35000</v>
      </c>
      <c r="I48" s="96">
        <v>0</v>
      </c>
      <c r="J48" s="96">
        <v>25</v>
      </c>
      <c r="K48" s="96">
        <v>0</v>
      </c>
      <c r="L48" s="96">
        <v>0</v>
      </c>
      <c r="M48" s="96">
        <f t="shared" si="0"/>
        <v>1004.5</v>
      </c>
      <c r="N48" s="96">
        <f t="shared" si="8"/>
        <v>2485</v>
      </c>
      <c r="O48" s="96">
        <v>455</v>
      </c>
      <c r="P48" s="96">
        <v>1064</v>
      </c>
      <c r="Q48" s="96">
        <v>2481.5</v>
      </c>
      <c r="R48" s="96">
        <v>0</v>
      </c>
      <c r="S48" s="95">
        <f t="shared" si="4"/>
        <v>2068.5</v>
      </c>
      <c r="T48" s="95">
        <f t="shared" ref="T48" si="11">I48+J48+K48+L48+M48+P48+R48</f>
        <v>2093.5</v>
      </c>
      <c r="U48" s="95">
        <f t="shared" si="6"/>
        <v>5421.5</v>
      </c>
      <c r="V48" s="95">
        <f t="shared" si="7"/>
        <v>32906.5</v>
      </c>
      <c r="W48" s="97" t="s">
        <v>49</v>
      </c>
      <c r="X48" s="64" t="s">
        <v>34</v>
      </c>
      <c r="Y48" s="31"/>
      <c r="Z48" s="31"/>
      <c r="AA48" s="31"/>
      <c r="AB48" s="31"/>
    </row>
    <row r="49" spans="1:28" s="32" customFormat="1" ht="75" customHeight="1" x14ac:dyDescent="0.25">
      <c r="A49" s="22">
        <v>36</v>
      </c>
      <c r="B49" s="19" t="s">
        <v>112</v>
      </c>
      <c r="C49" s="20" t="s">
        <v>63</v>
      </c>
      <c r="D49" s="19" t="s">
        <v>30</v>
      </c>
      <c r="E49" s="21" t="s">
        <v>32</v>
      </c>
      <c r="F49" s="18">
        <v>45597</v>
      </c>
      <c r="G49" s="18">
        <v>45778</v>
      </c>
      <c r="H49" s="38">
        <v>50000</v>
      </c>
      <c r="I49" s="23">
        <v>1854</v>
      </c>
      <c r="J49" s="56">
        <v>25</v>
      </c>
      <c r="K49" s="57">
        <v>0</v>
      </c>
      <c r="L49" s="26">
        <v>0</v>
      </c>
      <c r="M49" s="27">
        <f t="shared" si="0"/>
        <v>1435</v>
      </c>
      <c r="N49" s="28">
        <f t="shared" si="8"/>
        <v>3549.9999999999995</v>
      </c>
      <c r="O49" s="28">
        <f>H49*1.2%</f>
        <v>600</v>
      </c>
      <c r="P49" s="28">
        <f t="shared" si="2"/>
        <v>1520</v>
      </c>
      <c r="Q49" s="23">
        <f t="shared" si="3"/>
        <v>3545.0000000000005</v>
      </c>
      <c r="R49" s="28">
        <v>0</v>
      </c>
      <c r="S49" s="27">
        <f t="shared" si="4"/>
        <v>2955</v>
      </c>
      <c r="T49" s="23">
        <f t="shared" si="5"/>
        <v>4834</v>
      </c>
      <c r="U49" s="61">
        <f t="shared" si="6"/>
        <v>7695</v>
      </c>
      <c r="V49" s="61">
        <f t="shared" si="7"/>
        <v>45166</v>
      </c>
      <c r="W49" s="65" t="s">
        <v>33</v>
      </c>
      <c r="X49" s="66" t="s">
        <v>34</v>
      </c>
      <c r="Y49" s="31"/>
      <c r="Z49" s="31"/>
      <c r="AA49" s="31"/>
      <c r="AB49" s="31"/>
    </row>
    <row r="50" spans="1:28" s="32" customFormat="1" ht="75" customHeight="1" x14ac:dyDescent="0.25">
      <c r="A50" s="22">
        <v>37</v>
      </c>
      <c r="B50" s="39" t="s">
        <v>135</v>
      </c>
      <c r="C50" s="53" t="s">
        <v>137</v>
      </c>
      <c r="D50" s="34" t="s">
        <v>136</v>
      </c>
      <c r="E50" s="21" t="s">
        <v>32</v>
      </c>
      <c r="F50" s="18">
        <v>45627</v>
      </c>
      <c r="G50" s="18">
        <v>45809</v>
      </c>
      <c r="H50" s="38">
        <v>50000</v>
      </c>
      <c r="I50" s="23">
        <v>1854</v>
      </c>
      <c r="J50" s="28">
        <v>25</v>
      </c>
      <c r="K50" s="57">
        <v>0</v>
      </c>
      <c r="L50" s="26">
        <v>4000</v>
      </c>
      <c r="M50" s="27">
        <f t="shared" si="0"/>
        <v>1435</v>
      </c>
      <c r="N50" s="28">
        <f t="shared" si="8"/>
        <v>3549.9999999999995</v>
      </c>
      <c r="O50" s="28">
        <f>H50*1.2%</f>
        <v>600</v>
      </c>
      <c r="P50" s="28">
        <f t="shared" si="2"/>
        <v>1520</v>
      </c>
      <c r="Q50" s="23">
        <f t="shared" si="3"/>
        <v>3545.0000000000005</v>
      </c>
      <c r="R50" s="28">
        <v>0</v>
      </c>
      <c r="S50" s="27">
        <f t="shared" si="4"/>
        <v>2955</v>
      </c>
      <c r="T50" s="23">
        <f t="shared" si="5"/>
        <v>8834</v>
      </c>
      <c r="U50" s="61">
        <f t="shared" si="6"/>
        <v>7695</v>
      </c>
      <c r="V50" s="61">
        <f t="shared" si="7"/>
        <v>41166</v>
      </c>
      <c r="W50" s="65" t="s">
        <v>49</v>
      </c>
      <c r="X50" s="66" t="s">
        <v>34</v>
      </c>
      <c r="Y50" s="31"/>
      <c r="Z50" s="31"/>
      <c r="AA50" s="31"/>
      <c r="AB50" s="31"/>
    </row>
    <row r="51" spans="1:28" s="32" customFormat="1" ht="75" customHeight="1" x14ac:dyDescent="0.25">
      <c r="A51" s="22">
        <v>38</v>
      </c>
      <c r="B51" s="19" t="s">
        <v>113</v>
      </c>
      <c r="C51" s="20" t="s">
        <v>115</v>
      </c>
      <c r="D51" s="19" t="s">
        <v>114</v>
      </c>
      <c r="E51" s="21" t="s">
        <v>32</v>
      </c>
      <c r="F51" s="18">
        <v>45597</v>
      </c>
      <c r="G51" s="18">
        <v>45778</v>
      </c>
      <c r="H51" s="33">
        <v>90000</v>
      </c>
      <c r="I51" s="23">
        <v>9753.1200000000008</v>
      </c>
      <c r="J51" s="28">
        <v>25</v>
      </c>
      <c r="K51" s="63">
        <v>0</v>
      </c>
      <c r="L51" s="26">
        <v>12000</v>
      </c>
      <c r="M51" s="27">
        <f t="shared" si="0"/>
        <v>2583</v>
      </c>
      <c r="N51" s="28">
        <f t="shared" si="8"/>
        <v>6389.9999999999991</v>
      </c>
      <c r="O51" s="28">
        <v>928.92</v>
      </c>
      <c r="P51" s="28">
        <f t="shared" si="2"/>
        <v>2736</v>
      </c>
      <c r="Q51" s="23">
        <f t="shared" si="3"/>
        <v>6381</v>
      </c>
      <c r="R51" s="28">
        <v>0</v>
      </c>
      <c r="S51" s="27">
        <f t="shared" si="4"/>
        <v>5319</v>
      </c>
      <c r="T51" s="28">
        <f t="shared" si="5"/>
        <v>27097.120000000003</v>
      </c>
      <c r="U51" s="67">
        <f t="shared" si="6"/>
        <v>13699.919999999998</v>
      </c>
      <c r="V51" s="67">
        <f t="shared" si="7"/>
        <v>62902.879999999997</v>
      </c>
      <c r="W51" s="68" t="s">
        <v>33</v>
      </c>
      <c r="X51" s="68" t="s">
        <v>34</v>
      </c>
      <c r="Y51" s="31"/>
      <c r="Z51" s="31"/>
      <c r="AA51" s="31"/>
      <c r="AB51" s="31"/>
    </row>
    <row r="52" spans="1:28" s="32" customFormat="1" ht="75" customHeight="1" x14ac:dyDescent="0.25">
      <c r="A52" s="22">
        <v>39</v>
      </c>
      <c r="B52" s="39" t="s">
        <v>116</v>
      </c>
      <c r="C52" s="20" t="s">
        <v>117</v>
      </c>
      <c r="D52" s="19" t="s">
        <v>102</v>
      </c>
      <c r="E52" s="21" t="s">
        <v>32</v>
      </c>
      <c r="F52" s="18">
        <v>45597</v>
      </c>
      <c r="G52" s="18">
        <v>45778</v>
      </c>
      <c r="H52" s="33">
        <v>70000</v>
      </c>
      <c r="I52" s="23">
        <v>5368.48</v>
      </c>
      <c r="J52" s="56">
        <v>25</v>
      </c>
      <c r="K52" s="63">
        <v>0</v>
      </c>
      <c r="L52" s="26">
        <v>0</v>
      </c>
      <c r="M52" s="27">
        <f t="shared" si="0"/>
        <v>2009</v>
      </c>
      <c r="N52" s="28">
        <f t="shared" si="8"/>
        <v>4970</v>
      </c>
      <c r="O52" s="56">
        <v>840</v>
      </c>
      <c r="P52" s="28">
        <f t="shared" si="2"/>
        <v>2128</v>
      </c>
      <c r="Q52" s="23">
        <f t="shared" si="3"/>
        <v>4963</v>
      </c>
      <c r="R52" s="56">
        <v>0</v>
      </c>
      <c r="S52" s="27">
        <f t="shared" si="4"/>
        <v>4137</v>
      </c>
      <c r="T52" s="28">
        <f t="shared" si="5"/>
        <v>9530.48</v>
      </c>
      <c r="U52" s="29">
        <f t="shared" si="6"/>
        <v>10773</v>
      </c>
      <c r="V52" s="29">
        <f t="shared" si="7"/>
        <v>60469.520000000004</v>
      </c>
      <c r="W52" s="30" t="s">
        <v>33</v>
      </c>
      <c r="X52" s="64" t="s">
        <v>34</v>
      </c>
      <c r="Y52" s="31"/>
      <c r="Z52" s="31"/>
      <c r="AA52" s="31"/>
      <c r="AB52" s="31"/>
    </row>
    <row r="53" spans="1:28" s="32" customFormat="1" ht="75" customHeight="1" x14ac:dyDescent="0.25">
      <c r="A53" s="22">
        <v>40</v>
      </c>
      <c r="B53" s="39" t="s">
        <v>147</v>
      </c>
      <c r="C53" s="53" t="s">
        <v>146</v>
      </c>
      <c r="D53" s="19" t="s">
        <v>30</v>
      </c>
      <c r="E53" s="21" t="s">
        <v>32</v>
      </c>
      <c r="F53" s="18">
        <v>45658</v>
      </c>
      <c r="G53" s="18">
        <v>45839</v>
      </c>
      <c r="H53" s="38">
        <v>50000</v>
      </c>
      <c r="I53" s="23">
        <v>1854</v>
      </c>
      <c r="J53" s="28">
        <v>25</v>
      </c>
      <c r="K53" s="57">
        <v>0</v>
      </c>
      <c r="L53" s="26">
        <v>0</v>
      </c>
      <c r="M53" s="27">
        <f t="shared" si="0"/>
        <v>1435</v>
      </c>
      <c r="N53" s="28">
        <f t="shared" si="8"/>
        <v>3549.9999999999995</v>
      </c>
      <c r="O53" s="28">
        <f>H53*1.2%</f>
        <v>600</v>
      </c>
      <c r="P53" s="28">
        <f t="shared" si="2"/>
        <v>1520</v>
      </c>
      <c r="Q53" s="23">
        <f t="shared" si="3"/>
        <v>3545.0000000000005</v>
      </c>
      <c r="R53" s="28">
        <v>0</v>
      </c>
      <c r="S53" s="27">
        <f t="shared" ref="S53" si="12">M53+P53</f>
        <v>2955</v>
      </c>
      <c r="T53" s="23">
        <f t="shared" si="5"/>
        <v>4834</v>
      </c>
      <c r="U53" s="61">
        <f t="shared" ref="U53" si="13">N53+O53+Q53</f>
        <v>7695</v>
      </c>
      <c r="V53" s="61">
        <f t="shared" si="7"/>
        <v>45166</v>
      </c>
      <c r="W53" s="65" t="s">
        <v>33</v>
      </c>
      <c r="X53" s="66" t="s">
        <v>34</v>
      </c>
      <c r="Y53" s="31"/>
      <c r="Z53" s="31"/>
      <c r="AA53" s="31"/>
      <c r="AB53" s="31"/>
    </row>
    <row r="54" spans="1:28" s="32" customFormat="1" ht="75" customHeight="1" x14ac:dyDescent="0.25">
      <c r="A54" s="22">
        <v>41</v>
      </c>
      <c r="B54" s="19" t="s">
        <v>143</v>
      </c>
      <c r="C54" s="20" t="s">
        <v>130</v>
      </c>
      <c r="D54" s="19" t="s">
        <v>144</v>
      </c>
      <c r="E54" s="21" t="s">
        <v>32</v>
      </c>
      <c r="F54" s="18">
        <v>45627</v>
      </c>
      <c r="G54" s="18">
        <v>45809</v>
      </c>
      <c r="H54" s="33">
        <v>36000</v>
      </c>
      <c r="I54" s="23">
        <v>0</v>
      </c>
      <c r="J54" s="56">
        <v>25</v>
      </c>
      <c r="K54" s="57">
        <v>0</v>
      </c>
      <c r="L54" s="26">
        <v>0</v>
      </c>
      <c r="M54" s="27">
        <f t="shared" si="0"/>
        <v>1033.2</v>
      </c>
      <c r="N54" s="28">
        <f t="shared" si="8"/>
        <v>2555.9999999999995</v>
      </c>
      <c r="O54" s="28">
        <v>432</v>
      </c>
      <c r="P54" s="28">
        <f t="shared" si="2"/>
        <v>1094.4000000000001</v>
      </c>
      <c r="Q54" s="23">
        <f t="shared" si="3"/>
        <v>2552.4</v>
      </c>
      <c r="R54" s="28">
        <v>0</v>
      </c>
      <c r="S54" s="27">
        <f t="shared" si="4"/>
        <v>2127.6000000000004</v>
      </c>
      <c r="T54" s="23">
        <f t="shared" si="5"/>
        <v>2152.6000000000004</v>
      </c>
      <c r="U54" s="61">
        <f t="shared" si="6"/>
        <v>5540.4</v>
      </c>
      <c r="V54" s="61">
        <f t="shared" si="7"/>
        <v>33847.4</v>
      </c>
      <c r="W54" s="65" t="s">
        <v>33</v>
      </c>
      <c r="X54" s="65" t="s">
        <v>34</v>
      </c>
      <c r="Y54" s="31"/>
      <c r="Z54" s="31"/>
      <c r="AA54" s="31"/>
      <c r="AB54" s="31"/>
    </row>
    <row r="55" spans="1:28" s="32" customFormat="1" ht="75" customHeight="1" x14ac:dyDescent="0.25">
      <c r="A55" s="22">
        <v>42</v>
      </c>
      <c r="B55" s="39" t="s">
        <v>118</v>
      </c>
      <c r="C55" s="20" t="s">
        <v>119</v>
      </c>
      <c r="D55" s="19" t="s">
        <v>45</v>
      </c>
      <c r="E55" s="21" t="s">
        <v>32</v>
      </c>
      <c r="F55" s="18">
        <v>45597</v>
      </c>
      <c r="G55" s="18">
        <v>45778</v>
      </c>
      <c r="H55" s="54">
        <v>60000</v>
      </c>
      <c r="I55" s="23">
        <v>3486.68</v>
      </c>
      <c r="J55" s="29">
        <v>25</v>
      </c>
      <c r="K55" s="63">
        <v>0</v>
      </c>
      <c r="L55" s="26">
        <v>0</v>
      </c>
      <c r="M55" s="27">
        <f t="shared" si="0"/>
        <v>1722</v>
      </c>
      <c r="N55" s="28">
        <f t="shared" si="8"/>
        <v>4260</v>
      </c>
      <c r="O55" s="79">
        <v>720</v>
      </c>
      <c r="P55" s="28">
        <f t="shared" si="2"/>
        <v>1824</v>
      </c>
      <c r="Q55" s="23">
        <f t="shared" si="3"/>
        <v>4254</v>
      </c>
      <c r="R55" s="29">
        <v>0</v>
      </c>
      <c r="S55" s="27">
        <f t="shared" si="4"/>
        <v>3546</v>
      </c>
      <c r="T55" s="28">
        <f t="shared" si="5"/>
        <v>7057.68</v>
      </c>
      <c r="U55" s="67">
        <f t="shared" si="6"/>
        <v>9234</v>
      </c>
      <c r="V55" s="67">
        <f t="shared" si="7"/>
        <v>52942.32</v>
      </c>
      <c r="W55" s="68" t="s">
        <v>49</v>
      </c>
      <c r="X55" s="71" t="s">
        <v>34</v>
      </c>
      <c r="Y55" s="31"/>
      <c r="Z55" s="31"/>
      <c r="AA55" s="31"/>
      <c r="AB55" s="31"/>
    </row>
    <row r="56" spans="1:28" s="32" customFormat="1" ht="75" customHeight="1" x14ac:dyDescent="0.25">
      <c r="A56" s="22">
        <v>43</v>
      </c>
      <c r="B56" s="19" t="s">
        <v>142</v>
      </c>
      <c r="C56" s="20" t="s">
        <v>108</v>
      </c>
      <c r="D56" s="19" t="s">
        <v>30</v>
      </c>
      <c r="E56" s="21" t="s">
        <v>32</v>
      </c>
      <c r="F56" s="18">
        <v>45597</v>
      </c>
      <c r="G56" s="18">
        <v>45778</v>
      </c>
      <c r="H56" s="54">
        <v>120000</v>
      </c>
      <c r="I56" s="23">
        <v>16809.87</v>
      </c>
      <c r="J56" s="79">
        <v>25</v>
      </c>
      <c r="K56" s="63">
        <v>0</v>
      </c>
      <c r="L56" s="26">
        <v>0</v>
      </c>
      <c r="M56" s="27">
        <f t="shared" si="0"/>
        <v>3444</v>
      </c>
      <c r="N56" s="28">
        <f t="shared" si="8"/>
        <v>8520</v>
      </c>
      <c r="O56" s="79">
        <v>928.92</v>
      </c>
      <c r="P56" s="28">
        <f t="shared" si="2"/>
        <v>3648</v>
      </c>
      <c r="Q56" s="23">
        <f t="shared" si="3"/>
        <v>8508</v>
      </c>
      <c r="R56" s="79">
        <v>0</v>
      </c>
      <c r="S56" s="27">
        <f t="shared" si="4"/>
        <v>7092</v>
      </c>
      <c r="T56" s="28">
        <f t="shared" si="5"/>
        <v>23926.87</v>
      </c>
      <c r="U56" s="28">
        <f t="shared" si="6"/>
        <v>17956.919999999998</v>
      </c>
      <c r="V56" s="28">
        <f t="shared" si="7"/>
        <v>96073.13</v>
      </c>
      <c r="W56" s="22" t="s">
        <v>49</v>
      </c>
      <c r="X56" s="64" t="s">
        <v>34</v>
      </c>
      <c r="Y56" s="31"/>
      <c r="Z56" s="31"/>
      <c r="AA56" s="31"/>
      <c r="AB56" s="31"/>
    </row>
    <row r="57" spans="1:28" s="32" customFormat="1" ht="75" customHeight="1" x14ac:dyDescent="0.25">
      <c r="A57" s="22">
        <v>44</v>
      </c>
      <c r="B57" s="19" t="s">
        <v>133</v>
      </c>
      <c r="C57" s="20" t="s">
        <v>134</v>
      </c>
      <c r="D57" s="19" t="s">
        <v>96</v>
      </c>
      <c r="E57" s="21" t="s">
        <v>32</v>
      </c>
      <c r="F57" s="18">
        <v>45627</v>
      </c>
      <c r="G57" s="18">
        <v>45809</v>
      </c>
      <c r="H57" s="55">
        <v>90000</v>
      </c>
      <c r="I57" s="23">
        <v>9753.1200000000008</v>
      </c>
      <c r="J57" s="67">
        <v>25</v>
      </c>
      <c r="K57" s="63">
        <v>0</v>
      </c>
      <c r="L57" s="26">
        <v>0</v>
      </c>
      <c r="M57" s="27">
        <f t="shared" si="0"/>
        <v>2583</v>
      </c>
      <c r="N57" s="28">
        <f t="shared" si="8"/>
        <v>6389.9999999999991</v>
      </c>
      <c r="O57" s="28">
        <v>928.92</v>
      </c>
      <c r="P57" s="28">
        <f t="shared" si="2"/>
        <v>2736</v>
      </c>
      <c r="Q57" s="23">
        <f t="shared" si="3"/>
        <v>6381</v>
      </c>
      <c r="R57" s="67">
        <v>0</v>
      </c>
      <c r="S57" s="27">
        <f t="shared" si="4"/>
        <v>5319</v>
      </c>
      <c r="T57" s="28">
        <f t="shared" si="5"/>
        <v>15097.12</v>
      </c>
      <c r="U57" s="28">
        <f t="shared" si="6"/>
        <v>13699.919999999998</v>
      </c>
      <c r="V57" s="28">
        <f t="shared" si="7"/>
        <v>74902.880000000005</v>
      </c>
      <c r="W57" s="22" t="s">
        <v>33</v>
      </c>
      <c r="X57" s="22" t="s">
        <v>34</v>
      </c>
      <c r="Y57" s="31"/>
      <c r="Z57" s="31"/>
      <c r="AA57" s="31"/>
      <c r="AB57" s="31"/>
    </row>
    <row r="58" spans="1:28" s="32" customFormat="1" ht="75" customHeight="1" x14ac:dyDescent="0.25">
      <c r="A58" s="22">
        <v>45</v>
      </c>
      <c r="B58" s="19" t="s">
        <v>120</v>
      </c>
      <c r="C58" s="20" t="s">
        <v>121</v>
      </c>
      <c r="D58" s="19" t="s">
        <v>39</v>
      </c>
      <c r="E58" s="21" t="s">
        <v>32</v>
      </c>
      <c r="F58" s="18">
        <v>45597</v>
      </c>
      <c r="G58" s="18">
        <v>45778</v>
      </c>
      <c r="H58" s="33">
        <v>90000</v>
      </c>
      <c r="I58" s="23">
        <v>9753.1200000000008</v>
      </c>
      <c r="J58" s="56">
        <v>25</v>
      </c>
      <c r="K58" s="57">
        <v>0</v>
      </c>
      <c r="L58" s="26">
        <v>4000</v>
      </c>
      <c r="M58" s="27">
        <f t="shared" si="0"/>
        <v>2583</v>
      </c>
      <c r="N58" s="28">
        <f t="shared" si="8"/>
        <v>6389.9999999999991</v>
      </c>
      <c r="O58" s="28">
        <v>928.92</v>
      </c>
      <c r="P58" s="28">
        <f t="shared" si="2"/>
        <v>2736</v>
      </c>
      <c r="Q58" s="23">
        <f t="shared" si="3"/>
        <v>6381</v>
      </c>
      <c r="R58" s="56">
        <v>0</v>
      </c>
      <c r="S58" s="27">
        <f t="shared" si="4"/>
        <v>5319</v>
      </c>
      <c r="T58" s="28">
        <f t="shared" si="5"/>
        <v>19097.120000000003</v>
      </c>
      <c r="U58" s="28">
        <f t="shared" si="6"/>
        <v>13699.919999999998</v>
      </c>
      <c r="V58" s="28">
        <f t="shared" si="7"/>
        <v>70902.880000000005</v>
      </c>
      <c r="W58" s="22" t="s">
        <v>49</v>
      </c>
      <c r="X58" s="58" t="s">
        <v>34</v>
      </c>
      <c r="Y58" s="31"/>
      <c r="Z58" s="31"/>
      <c r="AA58" s="31"/>
      <c r="AB58" s="31"/>
    </row>
    <row r="59" spans="1:28" s="32" customFormat="1" ht="75" customHeight="1" x14ac:dyDescent="0.25">
      <c r="A59" s="22">
        <v>46</v>
      </c>
      <c r="B59" s="39" t="s">
        <v>122</v>
      </c>
      <c r="C59" s="20" t="s">
        <v>124</v>
      </c>
      <c r="D59" s="34" t="s">
        <v>123</v>
      </c>
      <c r="E59" s="21" t="s">
        <v>32</v>
      </c>
      <c r="F59" s="18">
        <v>45627</v>
      </c>
      <c r="G59" s="18">
        <v>45809</v>
      </c>
      <c r="H59" s="38">
        <v>50000</v>
      </c>
      <c r="I59" s="23">
        <v>1854</v>
      </c>
      <c r="J59" s="28">
        <v>25</v>
      </c>
      <c r="K59" s="62">
        <v>0</v>
      </c>
      <c r="L59" s="26">
        <v>0</v>
      </c>
      <c r="M59" s="27">
        <f t="shared" si="0"/>
        <v>1435</v>
      </c>
      <c r="N59" s="28">
        <f t="shared" si="8"/>
        <v>3549.9999999999995</v>
      </c>
      <c r="O59" s="28">
        <f>H59*1.2%</f>
        <v>600</v>
      </c>
      <c r="P59" s="28">
        <f t="shared" si="2"/>
        <v>1520</v>
      </c>
      <c r="Q59" s="23">
        <f t="shared" si="3"/>
        <v>3545.0000000000005</v>
      </c>
      <c r="R59" s="28">
        <v>0</v>
      </c>
      <c r="S59" s="27">
        <f t="shared" si="4"/>
        <v>2955</v>
      </c>
      <c r="T59" s="28">
        <f t="shared" si="5"/>
        <v>4834</v>
      </c>
      <c r="U59" s="28">
        <f t="shared" si="6"/>
        <v>7695</v>
      </c>
      <c r="V59" s="28">
        <f t="shared" si="7"/>
        <v>45166</v>
      </c>
      <c r="W59" s="22" t="s">
        <v>33</v>
      </c>
      <c r="X59" s="58" t="s">
        <v>34</v>
      </c>
      <c r="Y59" s="31"/>
      <c r="Z59" s="31"/>
      <c r="AA59" s="31"/>
      <c r="AB59" s="31"/>
    </row>
    <row r="60" spans="1:28" s="32" customFormat="1" ht="75" customHeight="1" x14ac:dyDescent="0.25">
      <c r="A60" s="22">
        <v>47</v>
      </c>
      <c r="B60" s="19" t="s">
        <v>125</v>
      </c>
      <c r="C60" s="20" t="s">
        <v>97</v>
      </c>
      <c r="D60" s="19" t="s">
        <v>96</v>
      </c>
      <c r="E60" s="21" t="s">
        <v>32</v>
      </c>
      <c r="F60" s="18">
        <v>45536</v>
      </c>
      <c r="G60" s="18">
        <v>45717</v>
      </c>
      <c r="H60" s="33">
        <v>35438.129999999997</v>
      </c>
      <c r="I60" s="23">
        <v>0</v>
      </c>
      <c r="J60" s="23">
        <v>25</v>
      </c>
      <c r="K60" s="80">
        <v>0</v>
      </c>
      <c r="L60" s="26">
        <v>0</v>
      </c>
      <c r="M60" s="27">
        <f t="shared" si="0"/>
        <v>1017.0743309999999</v>
      </c>
      <c r="N60" s="28">
        <f t="shared" si="8"/>
        <v>2516.1072299999996</v>
      </c>
      <c r="O60" s="28">
        <v>425.26</v>
      </c>
      <c r="P60" s="28">
        <f t="shared" si="2"/>
        <v>1077.319152</v>
      </c>
      <c r="Q60" s="23">
        <f t="shared" si="3"/>
        <v>2512.5634169999998</v>
      </c>
      <c r="R60" s="79">
        <v>0</v>
      </c>
      <c r="S60" s="27">
        <f>M60+P60</f>
        <v>2094.3934829999998</v>
      </c>
      <c r="T60" s="28">
        <f t="shared" si="5"/>
        <v>2119.3934829999998</v>
      </c>
      <c r="U60" s="28">
        <f>N60+O60+Q60</f>
        <v>5453.9306469999992</v>
      </c>
      <c r="V60" s="28">
        <f t="shared" si="7"/>
        <v>33318.736516999998</v>
      </c>
      <c r="W60" s="22" t="s">
        <v>33</v>
      </c>
      <c r="X60" s="58" t="s">
        <v>34</v>
      </c>
      <c r="Y60" s="31"/>
      <c r="Z60" s="31"/>
      <c r="AA60" s="31"/>
      <c r="AB60" s="31"/>
    </row>
    <row r="61" spans="1:28" s="32" customFormat="1" ht="15.75" customHeight="1" x14ac:dyDescent="0.25">
      <c r="A61" s="81"/>
      <c r="B61" s="82"/>
      <c r="C61" s="82"/>
      <c r="D61" s="83"/>
      <c r="E61" s="81"/>
      <c r="F61" s="84"/>
      <c r="G61" s="84"/>
      <c r="H61" s="85"/>
      <c r="I61" s="86"/>
      <c r="L61" s="87"/>
      <c r="O61" s="86"/>
      <c r="W61" s="81"/>
      <c r="X61" s="88"/>
      <c r="Y61" s="31"/>
      <c r="Z61" s="31"/>
      <c r="AA61" s="31"/>
      <c r="AB61" s="31"/>
    </row>
    <row r="62" spans="1:28" s="32" customFormat="1" ht="46.5" customHeight="1" thickBot="1" x14ac:dyDescent="0.3">
      <c r="A62" s="81"/>
      <c r="B62" s="89" t="s">
        <v>145</v>
      </c>
      <c r="C62" s="90"/>
      <c r="D62" s="91"/>
      <c r="E62" s="31"/>
      <c r="F62" s="81"/>
      <c r="G62" s="81"/>
      <c r="H62" s="92">
        <f t="shared" ref="H62:P62" si="14">SUM(H14:H60)</f>
        <v>2821438.13</v>
      </c>
      <c r="I62" s="92">
        <f t="shared" si="14"/>
        <v>186862.43999999997</v>
      </c>
      <c r="J62" s="92">
        <f t="shared" si="14"/>
        <v>1175</v>
      </c>
      <c r="K62" s="92">
        <f t="shared" si="14"/>
        <v>0</v>
      </c>
      <c r="L62" s="92">
        <f t="shared" si="14"/>
        <v>55228.2</v>
      </c>
      <c r="M62" s="92">
        <f t="shared" si="14"/>
        <v>80975.274330999993</v>
      </c>
      <c r="N62" s="92">
        <f t="shared" si="14"/>
        <v>200322.10722999999</v>
      </c>
      <c r="O62" s="92">
        <f t="shared" si="14"/>
        <v>31961.459999999985</v>
      </c>
      <c r="P62" s="92">
        <f t="shared" si="14"/>
        <v>85771.719151999991</v>
      </c>
      <c r="Q62" s="92">
        <f>SUM(Q14:Q60)-0.001</f>
        <v>200039.962417</v>
      </c>
      <c r="R62" s="92">
        <f>SUM(R14:R60)</f>
        <v>4216.92</v>
      </c>
      <c r="S62" s="92">
        <f>SUM(S14:S60)</f>
        <v>166746.993483</v>
      </c>
      <c r="T62" s="92">
        <f>SUM(T14:T60)</f>
        <v>414229.55348299985</v>
      </c>
      <c r="U62" s="92">
        <f>SUM(U14:U60)</f>
        <v>432323.53064699989</v>
      </c>
      <c r="V62" s="92">
        <f>SUM(V14:V60)</f>
        <v>2407208.5765169994</v>
      </c>
      <c r="W62" s="31"/>
      <c r="X62" s="88"/>
      <c r="Y62" s="31"/>
      <c r="Z62" s="31"/>
      <c r="AA62" s="31"/>
      <c r="AB62" s="31"/>
    </row>
    <row r="63" spans="1:28" ht="14.25" customHeight="1" thickTop="1" x14ac:dyDescent="0.25">
      <c r="A63" s="11"/>
      <c r="B63" s="11"/>
      <c r="C63" s="11"/>
      <c r="D63" s="11"/>
      <c r="E63" s="11"/>
      <c r="F63" s="12"/>
      <c r="G63" s="12"/>
      <c r="H63" s="11"/>
      <c r="I63" s="11"/>
      <c r="J63" s="11"/>
      <c r="K63" s="11"/>
      <c r="L63" s="11"/>
      <c r="M63" s="11"/>
      <c r="N63" s="16"/>
      <c r="O63" s="11"/>
      <c r="P63" s="11"/>
      <c r="Q63" s="11"/>
      <c r="R63" s="12"/>
      <c r="S63" s="11"/>
      <c r="T63" s="11"/>
      <c r="U63" s="16"/>
      <c r="V63" s="11"/>
      <c r="W63" s="11"/>
      <c r="X63" s="11"/>
      <c r="Y63" s="11"/>
      <c r="Z63" s="11"/>
      <c r="AA63" s="11"/>
      <c r="AB63" s="11"/>
    </row>
    <row r="64" spans="1:28" ht="14.25" customHeight="1" x14ac:dyDescent="0.25">
      <c r="A64" s="11" t="s">
        <v>126</v>
      </c>
      <c r="B64" s="11"/>
      <c r="C64" s="11"/>
      <c r="D64" s="11"/>
      <c r="E64" s="11"/>
      <c r="F64" s="11"/>
      <c r="G64" s="11"/>
      <c r="H64" s="11"/>
      <c r="I64" s="11"/>
      <c r="J64" s="93"/>
      <c r="K64" s="93"/>
      <c r="L64" s="93"/>
      <c r="M64" s="93"/>
      <c r="N64" s="93"/>
      <c r="O64" s="94"/>
      <c r="P64" s="93"/>
      <c r="Q64" s="93"/>
      <c r="R64" s="93"/>
      <c r="S64" s="93"/>
      <c r="T64" s="93"/>
      <c r="U64" s="93"/>
      <c r="V64" s="93"/>
      <c r="W64" s="93"/>
      <c r="X64" s="93"/>
      <c r="Y64" s="11"/>
      <c r="Z64" s="11"/>
      <c r="AA64" s="11"/>
      <c r="AB64" s="11"/>
    </row>
    <row r="65" spans="1:28" ht="14.25" customHeight="1" x14ac:dyDescent="0.25">
      <c r="A65" s="11" t="s">
        <v>127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6"/>
      <c r="O65" s="11"/>
      <c r="P65" s="11"/>
      <c r="Q65" s="11"/>
      <c r="R65" s="12"/>
      <c r="S65" s="17"/>
      <c r="T65" s="11"/>
      <c r="U65" s="17"/>
      <c r="V65" s="11"/>
      <c r="W65" s="11"/>
      <c r="X65" s="11"/>
      <c r="Y65" s="11"/>
      <c r="Z65" s="11"/>
      <c r="AA65" s="11"/>
      <c r="AB65" s="11"/>
    </row>
    <row r="66" spans="1:28" ht="14.25" customHeight="1" x14ac:dyDescent="0.25">
      <c r="A66" s="11" t="s">
        <v>128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6"/>
      <c r="O66" s="11"/>
      <c r="P66" s="11"/>
      <c r="Q66" s="11"/>
      <c r="R66" s="12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ht="14.25" customHeight="1" x14ac:dyDescent="0.25">
      <c r="A67" s="11" t="s">
        <v>129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6"/>
      <c r="O67" s="11"/>
      <c r="P67" s="11"/>
      <c r="Q67" s="11"/>
      <c r="R67" s="12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ht="14.2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6"/>
      <c r="O68" s="11"/>
      <c r="P68" s="11"/>
      <c r="Q68" s="11"/>
      <c r="R68" s="12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ht="14.2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6"/>
      <c r="O69" s="11"/>
      <c r="P69" s="11"/>
      <c r="Q69" s="11"/>
      <c r="R69" s="12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ht="14.2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6"/>
      <c r="O70" s="11"/>
      <c r="P70" s="11"/>
      <c r="Q70" s="11"/>
      <c r="R70" s="12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ht="14.2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6"/>
      <c r="O71" s="11"/>
      <c r="P71" s="11"/>
      <c r="Q71" s="11"/>
      <c r="R71" s="12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ht="14.2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6"/>
      <c r="O72" s="11"/>
      <c r="P72" s="11"/>
      <c r="Q72" s="11"/>
      <c r="R72" s="12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ht="14.2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6"/>
      <c r="O73" s="11"/>
      <c r="P73" s="11"/>
      <c r="Q73" s="11"/>
      <c r="R73" s="12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ht="14.2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6"/>
      <c r="O74" s="11"/>
      <c r="P74" s="11"/>
      <c r="Q74" s="11"/>
      <c r="R74" s="12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ht="14.2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2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ht="14.2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2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ht="14.2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2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ht="14.2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2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ht="14.2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2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ht="14.2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2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ht="14.2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2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ht="14.2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2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ht="14.2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2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ht="14.2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2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ht="14.2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2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ht="14.2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2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ht="14.2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2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ht="14.2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2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ht="14.2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2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14.2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2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14.2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2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14.2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2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14.2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2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14.2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2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14.2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2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14.2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2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14.2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2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14.2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2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14.2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2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14.2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2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ht="14.2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2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ht="14.2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2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ht="14.2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2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ht="14.2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2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ht="14.2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2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ht="14.2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2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ht="14.2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2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ht="14.2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2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14.2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2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14.2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2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ht="14.2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2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14.2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2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14.2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2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4.2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2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4.2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2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14.2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2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ht="14.2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2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ht="14.2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2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ht="14.2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2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ht="14.2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2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ht="14.2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2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ht="14.2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2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ht="14.2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2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ht="14.2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2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ht="14.2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2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ht="14.2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2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ht="14.2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2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ht="14.2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2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ht="14.2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2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ht="14.2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2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14.2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2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ht="14.2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2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1:28" ht="14.2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2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1:28" ht="14.2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2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1:28" ht="14.2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2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ht="14.2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2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ht="14.2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2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ht="14.2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2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spans="1:28" ht="14.2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2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spans="1:28" ht="14.2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2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spans="1:28" ht="14.2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2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spans="1:28" ht="14.2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2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spans="1:28" ht="14.2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2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spans="1:28" ht="14.2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2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spans="1:28" ht="14.2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2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spans="1:28" ht="14.2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2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spans="1:28" ht="14.2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2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spans="1:28" ht="14.2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2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ht="14.2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2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spans="1:28" ht="14.2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2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ht="14.2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2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ht="14.2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2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spans="1:28" ht="14.2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2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14.2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2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14.2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2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spans="1:28" ht="14.2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2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ht="14.2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2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spans="1:28" ht="14.2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2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spans="1:28" ht="14.2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2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spans="1:28" ht="14.2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2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spans="1:28" ht="14.2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2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spans="1:28" ht="14.2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2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spans="1:28" ht="14.2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2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spans="1:28" ht="14.2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2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spans="1:28" ht="14.2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2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spans="1:28" ht="14.2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2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spans="1:28" ht="14.2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2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spans="1:28" ht="14.2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2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spans="1:28" ht="14.2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2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spans="1:28" ht="14.2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2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spans="1:28" ht="14.2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2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spans="1:28" ht="14.2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2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spans="1:28" ht="14.2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2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spans="1:28" ht="14.2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2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spans="1:28" ht="14.2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2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spans="1:28" ht="14.2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2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spans="1:28" ht="14.2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2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spans="1:28" ht="14.2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2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spans="1:28" ht="14.2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2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spans="1:28" ht="14.2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2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spans="1:28" ht="14.2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2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spans="1:28" ht="14.2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2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spans="1:28" ht="14.2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2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spans="1:28" ht="14.2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2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spans="1:28" ht="14.2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2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spans="1:28" ht="14.2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2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spans="1:28" ht="14.2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2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spans="1:28" ht="14.2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2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spans="1:28" ht="14.2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2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spans="1:28" ht="14.2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2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spans="1:28" ht="14.2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2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spans="1:28" ht="14.2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2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spans="1:28" ht="14.2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2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spans="1:28" ht="14.2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2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spans="1:28" ht="14.2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2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spans="1:28" ht="14.2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2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spans="1:28" ht="14.2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2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spans="1:28" ht="14.2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2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4.2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2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4.2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2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4.2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2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4.2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2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4.2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2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4.2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2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spans="1:28" ht="14.2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2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spans="1:28" ht="14.2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2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spans="1:28" ht="14.2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2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spans="1:28" ht="14.2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2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spans="1:28" ht="14.2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2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spans="1:28" ht="14.2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2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spans="1:28" ht="14.2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2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spans="1:28" ht="14.2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2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spans="1:28" ht="14.2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2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spans="1:28" ht="14.2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2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spans="1:28" ht="14.2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2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spans="1:28" ht="14.2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2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spans="1:28" ht="14.2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2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spans="1:28" ht="14.2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2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spans="1:28" ht="14.2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2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</row>
    <row r="220" spans="1:28" ht="14.2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2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</row>
    <row r="221" spans="1:28" ht="14.2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2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</row>
    <row r="222" spans="1:28" ht="14.2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2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</row>
    <row r="223" spans="1:28" ht="14.2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2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spans="1:28" ht="14.2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2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spans="1:28" ht="14.2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2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spans="1:28" ht="14.2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2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spans="1:28" ht="14.2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2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</row>
    <row r="228" spans="1:28" ht="14.2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2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</row>
    <row r="229" spans="1:28" ht="14.2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2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</row>
    <row r="230" spans="1:28" ht="14.2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2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</row>
    <row r="231" spans="1:28" ht="14.2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2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</row>
    <row r="232" spans="1:28" ht="14.2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2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</row>
    <row r="233" spans="1:28" ht="14.2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2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</row>
    <row r="234" spans="1:28" ht="14.2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2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</row>
    <row r="235" spans="1:28" ht="14.2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2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</row>
    <row r="236" spans="1:28" ht="14.2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2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</row>
    <row r="237" spans="1:28" ht="14.2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2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</row>
    <row r="238" spans="1:28" ht="14.2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2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</row>
    <row r="239" spans="1:28" ht="14.2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2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</row>
    <row r="240" spans="1:28" ht="14.2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2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</row>
    <row r="241" spans="1:28" ht="14.2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2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</row>
    <row r="242" spans="1:28" ht="14.2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2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</row>
    <row r="243" spans="1:28" ht="14.2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2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</row>
    <row r="244" spans="1:28" ht="14.2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2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</row>
    <row r="245" spans="1:28" ht="14.2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2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</row>
    <row r="246" spans="1:28" ht="14.2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2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</row>
    <row r="247" spans="1:28" ht="14.2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2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</row>
    <row r="248" spans="1:28" ht="14.2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2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</row>
    <row r="249" spans="1:28" ht="14.2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2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</row>
    <row r="250" spans="1:28" ht="14.2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2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</row>
    <row r="251" spans="1:28" ht="14.2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2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</row>
    <row r="252" spans="1:28" ht="14.2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2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</row>
    <row r="253" spans="1:28" ht="14.2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2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</row>
    <row r="254" spans="1:28" ht="14.2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2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</row>
    <row r="255" spans="1:28" ht="14.2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2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</row>
    <row r="256" spans="1:28" ht="14.2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2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</row>
    <row r="257" spans="1:28" ht="14.2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2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</row>
    <row r="258" spans="1:28" ht="14.2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2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</row>
    <row r="259" spans="1:28" ht="14.2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2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</row>
    <row r="260" spans="1:28" ht="14.2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2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</row>
    <row r="261" spans="1:28" ht="14.2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2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</row>
    <row r="262" spans="1:28" ht="14.25" customHeigh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2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</row>
    <row r="263" spans="1:28" ht="14.2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2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</row>
    <row r="264" spans="1:28" ht="14.2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2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</row>
    <row r="265" spans="1:28" ht="14.2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2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</row>
    <row r="266" spans="1:28" ht="14.2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2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</row>
    <row r="267" spans="1:28" ht="14.25" customHeigh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2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</row>
    <row r="268" spans="1:28" ht="14.25" customHeigh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2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</row>
    <row r="269" spans="1:28" ht="14.25" customHeigh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2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</row>
    <row r="270" spans="1:28" ht="14.25" customHeigh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2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</row>
    <row r="271" spans="1:28" ht="14.2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2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</row>
    <row r="272" spans="1:28" ht="14.2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2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</row>
    <row r="273" spans="1:28" ht="14.2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2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</row>
    <row r="274" spans="1:28" ht="14.2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2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</row>
    <row r="275" spans="1:28" ht="14.2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2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</row>
    <row r="276" spans="1:28" ht="14.2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2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</row>
    <row r="277" spans="1:28" ht="14.2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2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</row>
    <row r="278" spans="1:28" ht="14.2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2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</row>
    <row r="279" spans="1:28" ht="14.2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2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</row>
    <row r="280" spans="1:28" ht="14.2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2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</row>
    <row r="281" spans="1:28" ht="14.2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2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</row>
    <row r="282" spans="1:28" ht="14.2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2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</row>
    <row r="283" spans="1:28" ht="14.2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2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</row>
    <row r="284" spans="1:28" ht="14.2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2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</row>
    <row r="285" spans="1:28" ht="14.2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2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</row>
    <row r="286" spans="1:28" ht="14.2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2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</row>
    <row r="287" spans="1:28" ht="14.2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2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</row>
    <row r="288" spans="1:28" ht="14.2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2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</row>
    <row r="289" spans="1:28" ht="14.2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2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</row>
    <row r="290" spans="1:28" ht="14.2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2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</row>
    <row r="291" spans="1:28" ht="14.2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2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</row>
    <row r="292" spans="1:28" ht="14.2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2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</row>
    <row r="293" spans="1:28" ht="14.2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2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</row>
    <row r="294" spans="1:28" ht="14.2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2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</row>
    <row r="295" spans="1:28" ht="14.2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2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</row>
    <row r="296" spans="1:28" ht="14.2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2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</row>
    <row r="297" spans="1:28" ht="14.2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2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</row>
    <row r="298" spans="1:28" ht="14.2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2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</row>
    <row r="299" spans="1:28" ht="14.2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2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</row>
    <row r="300" spans="1:28" ht="14.2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2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</row>
    <row r="301" spans="1:28" ht="14.2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2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</row>
    <row r="302" spans="1:28" ht="14.2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2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</row>
    <row r="303" spans="1:28" ht="14.2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2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</row>
    <row r="304" spans="1:28" ht="14.2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2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</row>
    <row r="305" spans="1:28" ht="14.2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2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</row>
    <row r="306" spans="1:28" ht="14.2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2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</row>
    <row r="307" spans="1:28" ht="14.2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2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</row>
    <row r="308" spans="1:28" ht="14.2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2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</row>
    <row r="309" spans="1:28" ht="14.2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2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</row>
    <row r="310" spans="1:28" ht="14.2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2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</row>
    <row r="311" spans="1:28" ht="14.2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2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</row>
    <row r="312" spans="1:28" ht="14.2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2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</row>
    <row r="313" spans="1:28" ht="14.2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2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</row>
    <row r="314" spans="1:28" ht="14.2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2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</row>
    <row r="315" spans="1:28" ht="14.2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2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</row>
    <row r="316" spans="1:28" ht="14.2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2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</row>
    <row r="317" spans="1:28" ht="14.2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2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</row>
    <row r="318" spans="1:28" ht="14.2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2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</row>
    <row r="319" spans="1:28" ht="14.2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2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</row>
    <row r="320" spans="1:28" ht="14.2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2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</row>
    <row r="321" spans="1:28" ht="14.2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2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</row>
    <row r="322" spans="1:28" ht="14.2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2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</row>
    <row r="323" spans="1:28" ht="14.2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2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</row>
    <row r="324" spans="1:28" ht="14.2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2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</row>
    <row r="325" spans="1:28" ht="14.2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2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</row>
    <row r="326" spans="1:28" ht="14.2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2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</row>
    <row r="327" spans="1:28" ht="14.2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2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</row>
    <row r="328" spans="1:28" ht="14.2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2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</row>
    <row r="329" spans="1:28" ht="14.2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2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</row>
    <row r="330" spans="1:28" ht="14.2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2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</row>
    <row r="331" spans="1:28" ht="14.2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2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</row>
    <row r="332" spans="1:28" ht="14.2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2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</row>
    <row r="333" spans="1:28" ht="14.2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2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</row>
    <row r="334" spans="1:28" ht="14.2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2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</row>
    <row r="335" spans="1:28" ht="14.2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2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</row>
    <row r="336" spans="1:28" ht="14.2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2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</row>
    <row r="337" spans="1:28" ht="14.2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2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</row>
    <row r="338" spans="1:28" ht="14.2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2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</row>
    <row r="339" spans="1:28" ht="14.2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2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</row>
    <row r="340" spans="1:28" ht="14.2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2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</row>
    <row r="341" spans="1:28" ht="14.2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2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</row>
    <row r="342" spans="1:28" ht="14.2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2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</row>
    <row r="343" spans="1:28" ht="14.2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2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</row>
    <row r="344" spans="1:28" ht="14.2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2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</row>
    <row r="345" spans="1:28" ht="14.2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2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</row>
    <row r="346" spans="1:28" ht="14.2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2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</row>
    <row r="347" spans="1:28" ht="14.2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2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</row>
    <row r="348" spans="1:28" ht="14.2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2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</row>
    <row r="349" spans="1:28" ht="14.2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2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</row>
    <row r="350" spans="1:28" ht="14.2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2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</row>
    <row r="351" spans="1:28" ht="14.2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2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</row>
    <row r="352" spans="1:28" ht="14.2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2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</row>
    <row r="353" spans="1:28" ht="14.2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2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</row>
    <row r="354" spans="1:28" ht="14.2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2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</row>
    <row r="355" spans="1:28" ht="14.2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2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</row>
    <row r="356" spans="1:28" ht="14.2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2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</row>
    <row r="357" spans="1:28" ht="14.2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2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</row>
    <row r="358" spans="1:28" ht="14.2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2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</row>
    <row r="359" spans="1:28" ht="14.2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2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</row>
    <row r="360" spans="1:28" ht="14.2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2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</row>
    <row r="361" spans="1:28" ht="14.2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2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</row>
    <row r="362" spans="1:28" ht="14.2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2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</row>
    <row r="363" spans="1:28" ht="14.2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2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</row>
    <row r="364" spans="1:28" ht="14.2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2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</row>
    <row r="365" spans="1:28" ht="14.2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2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</row>
    <row r="366" spans="1:28" ht="14.2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2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</row>
    <row r="367" spans="1:28" ht="14.2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2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</row>
    <row r="368" spans="1:28" ht="14.2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2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</row>
    <row r="369" spans="1:28" ht="14.2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2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</row>
    <row r="370" spans="1:28" ht="14.2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2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</row>
    <row r="371" spans="1:28" ht="14.2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2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</row>
    <row r="372" spans="1:28" ht="14.2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2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</row>
    <row r="373" spans="1:28" ht="14.2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2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</row>
    <row r="374" spans="1:28" ht="14.2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2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</row>
    <row r="375" spans="1:28" ht="14.2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2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</row>
    <row r="376" spans="1:28" ht="14.2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2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</row>
    <row r="377" spans="1:28" ht="14.2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2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</row>
    <row r="378" spans="1:28" ht="14.2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2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</row>
    <row r="379" spans="1:28" ht="14.2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2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</row>
    <row r="380" spans="1:28" ht="14.2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2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</row>
    <row r="381" spans="1:28" ht="14.2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2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</row>
    <row r="382" spans="1:28" ht="14.2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2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</row>
    <row r="383" spans="1:28" ht="14.2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2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</row>
    <row r="384" spans="1:28" ht="14.2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2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</row>
    <row r="385" spans="1:28" ht="14.2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2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</row>
    <row r="386" spans="1:28" ht="14.2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2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</row>
    <row r="387" spans="1:28" ht="14.2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2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</row>
    <row r="388" spans="1:28" ht="14.2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2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</row>
    <row r="389" spans="1:28" ht="14.2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2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</row>
    <row r="390" spans="1:28" ht="14.2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2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</row>
    <row r="391" spans="1:28" ht="14.2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2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</row>
    <row r="392" spans="1:28" ht="14.2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2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</row>
    <row r="393" spans="1:28" ht="14.2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2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</row>
    <row r="394" spans="1:28" ht="14.2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2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</row>
    <row r="395" spans="1:28" ht="14.2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2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</row>
    <row r="396" spans="1:28" ht="14.2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2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</row>
    <row r="397" spans="1:28" ht="14.2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2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</row>
    <row r="398" spans="1:28" ht="14.2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2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</row>
    <row r="399" spans="1:28" ht="14.2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2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</row>
    <row r="400" spans="1:28" ht="14.2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2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</row>
    <row r="401" spans="1:28" ht="14.2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2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</row>
    <row r="402" spans="1:28" ht="14.2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2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</row>
    <row r="403" spans="1:28" ht="14.2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2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</row>
    <row r="404" spans="1:28" ht="14.2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2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</row>
    <row r="405" spans="1:28" ht="14.2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2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</row>
    <row r="406" spans="1:28" ht="14.2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2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</row>
    <row r="407" spans="1:28" ht="14.2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2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</row>
    <row r="408" spans="1:28" ht="14.2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2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</row>
    <row r="409" spans="1:28" ht="14.2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2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</row>
    <row r="410" spans="1:28" ht="14.2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2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</row>
    <row r="411" spans="1:28" ht="14.2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2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</row>
    <row r="412" spans="1:28" ht="14.2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2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</row>
    <row r="413" spans="1:28" ht="14.2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2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</row>
    <row r="414" spans="1:28" ht="14.2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2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</row>
    <row r="415" spans="1:28" ht="14.2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2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</row>
    <row r="416" spans="1:28" ht="14.2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2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</row>
    <row r="417" spans="1:28" ht="14.2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2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</row>
    <row r="418" spans="1:28" ht="14.2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2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</row>
    <row r="419" spans="1:28" ht="14.2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2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</row>
    <row r="420" spans="1:28" ht="14.2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2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</row>
    <row r="421" spans="1:28" ht="14.2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2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</row>
    <row r="422" spans="1:28" ht="14.2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2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</row>
    <row r="423" spans="1:28" ht="14.2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2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</row>
    <row r="424" spans="1:28" ht="14.2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2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</row>
    <row r="425" spans="1:28" ht="14.2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2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</row>
    <row r="426" spans="1:28" ht="14.2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2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</row>
    <row r="427" spans="1:28" ht="14.2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2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</row>
    <row r="428" spans="1:28" ht="14.2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2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</row>
    <row r="429" spans="1:28" ht="14.2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2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</row>
    <row r="430" spans="1:28" ht="14.2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2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</row>
    <row r="431" spans="1:28" ht="14.2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2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</row>
    <row r="432" spans="1:28" ht="14.2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2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</row>
    <row r="433" spans="1:28" ht="14.2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2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</row>
    <row r="434" spans="1:28" ht="14.2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2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</row>
    <row r="435" spans="1:28" ht="14.2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2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</row>
    <row r="436" spans="1:28" ht="14.2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2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</row>
    <row r="437" spans="1:28" ht="14.2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2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</row>
    <row r="438" spans="1:28" ht="14.2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2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</row>
    <row r="439" spans="1:28" ht="14.2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2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</row>
    <row r="440" spans="1:28" ht="14.2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2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</row>
    <row r="441" spans="1:28" ht="14.2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2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</row>
    <row r="442" spans="1:28" ht="14.2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2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</row>
    <row r="443" spans="1:28" ht="14.2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2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</row>
    <row r="444" spans="1:28" ht="14.2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2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</row>
    <row r="445" spans="1:28" ht="14.2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2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</row>
    <row r="446" spans="1:28" ht="14.2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2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</row>
    <row r="447" spans="1:28" ht="14.2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2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</row>
    <row r="448" spans="1:28" ht="14.2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2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</row>
    <row r="449" spans="1:28" ht="14.2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2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</row>
    <row r="450" spans="1:28" ht="14.2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2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</row>
    <row r="451" spans="1:28" ht="14.2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2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</row>
    <row r="452" spans="1:28" ht="14.2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2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</row>
    <row r="453" spans="1:28" ht="14.2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2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</row>
    <row r="454" spans="1:28" ht="14.2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2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</row>
    <row r="455" spans="1:28" ht="14.2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2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</row>
    <row r="456" spans="1:28" ht="14.2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2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</row>
    <row r="457" spans="1:28" ht="14.2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2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</row>
    <row r="458" spans="1:28" ht="14.2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2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</row>
    <row r="459" spans="1:28" ht="14.2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2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</row>
    <row r="460" spans="1:28" ht="14.2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2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</row>
    <row r="461" spans="1:28" ht="14.2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2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</row>
    <row r="462" spans="1:28" ht="14.2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2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</row>
    <row r="463" spans="1:28" ht="14.2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2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</row>
    <row r="464" spans="1:28" ht="14.2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2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</row>
    <row r="465" spans="1:28" ht="14.2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2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</row>
    <row r="466" spans="1:28" ht="14.2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2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</row>
    <row r="467" spans="1:28" ht="14.2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2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</row>
    <row r="468" spans="1:28" ht="14.2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2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</row>
    <row r="469" spans="1:28" ht="14.2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2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</row>
    <row r="470" spans="1:28" ht="14.2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2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</row>
    <row r="471" spans="1:28" ht="14.2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2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</row>
    <row r="472" spans="1:28" ht="14.2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2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</row>
    <row r="473" spans="1:28" ht="14.2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2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</row>
    <row r="474" spans="1:28" ht="14.2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2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</row>
    <row r="475" spans="1:28" ht="14.2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2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</row>
    <row r="476" spans="1:28" ht="14.2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2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</row>
    <row r="477" spans="1:28" ht="14.2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2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</row>
    <row r="478" spans="1:28" ht="14.2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2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</row>
    <row r="479" spans="1:28" ht="14.2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2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</row>
    <row r="480" spans="1:28" ht="14.2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2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</row>
    <row r="481" spans="1:28" ht="14.2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2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</row>
    <row r="482" spans="1:28" ht="14.2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2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</row>
    <row r="483" spans="1:28" ht="14.2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2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</row>
    <row r="484" spans="1:28" ht="14.2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2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</row>
    <row r="485" spans="1:28" ht="14.2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2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</row>
    <row r="486" spans="1:28" ht="14.2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2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</row>
    <row r="487" spans="1:28" ht="14.2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2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</row>
    <row r="488" spans="1:28" ht="14.2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2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</row>
    <row r="489" spans="1:28" ht="14.2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2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</row>
    <row r="490" spans="1:28" ht="14.2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2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</row>
    <row r="491" spans="1:28" ht="14.2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2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</row>
    <row r="492" spans="1:28" ht="14.2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2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</row>
    <row r="493" spans="1:28" ht="14.2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2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</row>
    <row r="494" spans="1:28" ht="14.2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2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</row>
    <row r="495" spans="1:28" ht="14.2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2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</row>
    <row r="496" spans="1:28" ht="14.2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2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</row>
    <row r="497" spans="1:28" ht="14.2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2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</row>
    <row r="498" spans="1:28" ht="14.2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2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</row>
    <row r="499" spans="1:28" ht="14.2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2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</row>
    <row r="500" spans="1:28" ht="14.2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2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</row>
    <row r="501" spans="1:28" ht="14.2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2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</row>
    <row r="502" spans="1:28" ht="14.2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2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</row>
    <row r="503" spans="1:28" ht="14.2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2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</row>
    <row r="504" spans="1:28" ht="14.2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2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</row>
    <row r="505" spans="1:28" ht="14.2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2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</row>
    <row r="506" spans="1:28" ht="14.2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2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</row>
    <row r="507" spans="1:28" ht="14.2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2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</row>
    <row r="508" spans="1:28" ht="14.2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2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</row>
    <row r="509" spans="1:28" ht="14.2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2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</row>
    <row r="510" spans="1:28" ht="14.2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2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</row>
    <row r="511" spans="1:28" ht="14.2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2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</row>
    <row r="512" spans="1:28" ht="14.2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2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</row>
    <row r="513" spans="1:28" ht="14.2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2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</row>
    <row r="514" spans="1:28" ht="14.2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2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</row>
    <row r="515" spans="1:28" ht="14.2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2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</row>
    <row r="516" spans="1:28" ht="14.2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2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</row>
    <row r="517" spans="1:28" ht="14.2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2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</row>
    <row r="518" spans="1:28" ht="14.2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2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</row>
    <row r="519" spans="1:28" ht="14.2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2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</row>
    <row r="520" spans="1:28" ht="14.2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2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</row>
    <row r="521" spans="1:28" ht="14.2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2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</row>
    <row r="522" spans="1:28" ht="14.2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2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</row>
    <row r="523" spans="1:28" ht="14.2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2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</row>
    <row r="524" spans="1:28" ht="14.2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2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</row>
    <row r="525" spans="1:28" ht="14.2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2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</row>
    <row r="526" spans="1:28" ht="14.2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2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</row>
    <row r="527" spans="1:28" ht="14.2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2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</row>
    <row r="528" spans="1:28" ht="14.2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2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</row>
    <row r="529" spans="1:28" ht="14.2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2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</row>
    <row r="530" spans="1:28" ht="14.2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2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</row>
    <row r="531" spans="1:28" ht="14.2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2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</row>
    <row r="532" spans="1:28" ht="14.2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2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</row>
    <row r="533" spans="1:28" ht="14.2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2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</row>
    <row r="534" spans="1:28" ht="14.2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2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</row>
    <row r="535" spans="1:28" ht="14.2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2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</row>
    <row r="536" spans="1:28" ht="14.2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2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</row>
    <row r="537" spans="1:28" ht="14.2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2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</row>
    <row r="538" spans="1:28" ht="14.2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2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</row>
    <row r="539" spans="1:28" ht="14.2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2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</row>
    <row r="540" spans="1:28" ht="14.2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2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</row>
    <row r="541" spans="1:28" ht="14.2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2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</row>
    <row r="542" spans="1:28" ht="14.2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2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</row>
    <row r="543" spans="1:28" ht="14.2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2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</row>
    <row r="544" spans="1:28" ht="14.2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2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</row>
    <row r="545" spans="1:28" ht="14.2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2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</row>
    <row r="546" spans="1:28" ht="14.2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2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</row>
    <row r="547" spans="1:28" ht="14.2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2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</row>
    <row r="548" spans="1:28" ht="14.2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2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</row>
    <row r="549" spans="1:28" ht="14.2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2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</row>
    <row r="550" spans="1:28" ht="14.2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2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</row>
    <row r="551" spans="1:28" ht="14.2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2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</row>
    <row r="552" spans="1:28" ht="14.2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2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</row>
    <row r="553" spans="1:28" ht="14.2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2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</row>
    <row r="554" spans="1:28" ht="14.2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2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</row>
    <row r="555" spans="1:28" ht="14.2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2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</row>
    <row r="556" spans="1:28" ht="14.2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2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</row>
    <row r="557" spans="1:28" ht="14.2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2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</row>
    <row r="558" spans="1:28" ht="14.2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2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</row>
    <row r="559" spans="1:28" ht="14.2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2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</row>
    <row r="560" spans="1:28" ht="14.2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2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</row>
    <row r="561" spans="1:28" ht="14.2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2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</row>
    <row r="562" spans="1:28" ht="14.2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2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</row>
    <row r="563" spans="1:28" ht="14.2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2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</row>
    <row r="564" spans="1:28" ht="14.2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2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</row>
    <row r="565" spans="1:28" ht="14.2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2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</row>
    <row r="566" spans="1:28" ht="14.2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2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</row>
    <row r="567" spans="1:28" ht="14.2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2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</row>
    <row r="568" spans="1:28" ht="14.2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2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</row>
    <row r="569" spans="1:28" ht="14.2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2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</row>
    <row r="570" spans="1:28" ht="14.2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2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</row>
    <row r="571" spans="1:28" ht="14.2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2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</row>
    <row r="572" spans="1:28" ht="14.2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2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</row>
    <row r="573" spans="1:28" ht="14.2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2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</row>
    <row r="574" spans="1:28" ht="14.2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2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</row>
    <row r="575" spans="1:28" ht="14.2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2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</row>
    <row r="576" spans="1:28" ht="14.2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2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</row>
    <row r="577" spans="1:28" ht="14.2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2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</row>
    <row r="578" spans="1:28" ht="14.2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2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</row>
    <row r="579" spans="1:28" ht="14.2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2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</row>
    <row r="580" spans="1:28" ht="14.2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2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</row>
    <row r="581" spans="1:28" ht="14.2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2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</row>
    <row r="582" spans="1:28" ht="14.2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2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</row>
    <row r="583" spans="1:28" ht="14.2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2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</row>
    <row r="584" spans="1:28" ht="14.2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2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</row>
    <row r="585" spans="1:28" ht="14.2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2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</row>
    <row r="586" spans="1:28" ht="14.2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2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</row>
    <row r="587" spans="1:28" ht="14.2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2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</row>
    <row r="588" spans="1:28" ht="14.2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2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</row>
    <row r="589" spans="1:28" ht="14.2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2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</row>
    <row r="590" spans="1:28" ht="14.2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2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</row>
    <row r="591" spans="1:28" ht="14.2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2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</row>
    <row r="592" spans="1:28" ht="14.2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2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</row>
    <row r="593" spans="1:28" ht="14.2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2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</row>
    <row r="594" spans="1:28" ht="14.2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2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</row>
    <row r="595" spans="1:28" ht="14.2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2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</row>
    <row r="596" spans="1:28" ht="14.2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2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</row>
    <row r="597" spans="1:28" ht="14.2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2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</row>
    <row r="598" spans="1:28" ht="14.2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2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</row>
    <row r="599" spans="1:28" ht="14.2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2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</row>
    <row r="600" spans="1:28" ht="14.2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2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</row>
    <row r="601" spans="1:28" ht="14.2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2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</row>
    <row r="602" spans="1:28" ht="14.2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2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</row>
    <row r="603" spans="1:28" ht="14.2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2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</row>
    <row r="604" spans="1:28" ht="14.2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2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</row>
    <row r="605" spans="1:28" ht="14.2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2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</row>
    <row r="606" spans="1:28" ht="14.2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2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</row>
    <row r="607" spans="1:28" ht="14.2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2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</row>
    <row r="608" spans="1:28" ht="14.2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2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</row>
    <row r="609" spans="1:28" ht="14.2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2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</row>
    <row r="610" spans="1:28" ht="14.2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2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</row>
    <row r="611" spans="1:28" ht="14.2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2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</row>
    <row r="612" spans="1:28" ht="14.2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2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</row>
    <row r="613" spans="1:28" ht="14.2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2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</row>
    <row r="614" spans="1:28" ht="14.2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2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</row>
    <row r="615" spans="1:28" ht="14.2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2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</row>
    <row r="616" spans="1:28" ht="14.2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2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</row>
    <row r="617" spans="1:28" ht="14.2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2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</row>
    <row r="618" spans="1:28" ht="14.2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2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</row>
    <row r="619" spans="1:28" ht="14.2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2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</row>
    <row r="620" spans="1:28" ht="14.2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2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</row>
    <row r="621" spans="1:28" ht="14.2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2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</row>
    <row r="622" spans="1:28" ht="14.2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2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</row>
    <row r="623" spans="1:28" ht="14.2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2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</row>
    <row r="624" spans="1:28" ht="14.2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2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</row>
    <row r="625" spans="1:28" ht="14.2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2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</row>
    <row r="626" spans="1:28" ht="14.2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2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</row>
    <row r="627" spans="1:28" ht="14.2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2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</row>
    <row r="628" spans="1:28" ht="14.2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2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</row>
    <row r="629" spans="1:28" ht="14.2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2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</row>
    <row r="630" spans="1:28" ht="14.2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2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</row>
    <row r="631" spans="1:28" ht="14.2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2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</row>
    <row r="632" spans="1:28" ht="14.2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2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</row>
    <row r="633" spans="1:28" ht="14.2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2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</row>
    <row r="634" spans="1:28" ht="14.2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2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</row>
    <row r="635" spans="1:28" ht="14.2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2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</row>
    <row r="636" spans="1:28" ht="14.2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2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</row>
    <row r="637" spans="1:28" ht="14.2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2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</row>
    <row r="638" spans="1:28" ht="14.2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2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</row>
    <row r="639" spans="1:28" ht="14.2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2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</row>
    <row r="640" spans="1:28" ht="14.2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2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</row>
    <row r="641" spans="1:28" ht="14.2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2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</row>
    <row r="642" spans="1:28" ht="14.2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2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</row>
    <row r="643" spans="1:28" ht="14.2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2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</row>
    <row r="644" spans="1:28" ht="14.2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2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</row>
    <row r="645" spans="1:28" ht="14.2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2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</row>
    <row r="646" spans="1:28" ht="14.2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2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</row>
    <row r="647" spans="1:28" ht="14.2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2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</row>
    <row r="648" spans="1:28" ht="14.2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2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</row>
    <row r="649" spans="1:28" ht="14.2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2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</row>
    <row r="650" spans="1:28" ht="14.2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2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</row>
    <row r="651" spans="1:28" ht="14.2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2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</row>
    <row r="652" spans="1:28" ht="14.2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2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</row>
    <row r="653" spans="1:28" ht="14.2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2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</row>
    <row r="654" spans="1:28" ht="14.2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2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</row>
    <row r="655" spans="1:28" ht="14.2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2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</row>
    <row r="656" spans="1:28" ht="14.2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2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</row>
    <row r="657" spans="1:28" ht="14.2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2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</row>
    <row r="658" spans="1:28" ht="14.2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2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</row>
    <row r="659" spans="1:28" ht="14.2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2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</row>
    <row r="660" spans="1:28" ht="14.2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2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</row>
    <row r="661" spans="1:28" ht="14.2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2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</row>
    <row r="662" spans="1:28" ht="14.2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2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</row>
    <row r="663" spans="1:28" ht="14.2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2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</row>
    <row r="664" spans="1:28" ht="14.2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2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</row>
    <row r="665" spans="1:28" ht="14.2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2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</row>
    <row r="666" spans="1:28" ht="14.2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2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</row>
    <row r="667" spans="1:28" ht="14.2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2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</row>
    <row r="668" spans="1:28" ht="14.2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2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</row>
    <row r="669" spans="1:28" ht="14.2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2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</row>
    <row r="670" spans="1:28" ht="14.2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2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</row>
    <row r="671" spans="1:28" ht="14.2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2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</row>
    <row r="672" spans="1:28" ht="14.2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2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</row>
    <row r="673" spans="1:28" ht="14.2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2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</row>
    <row r="674" spans="1:28" ht="14.2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2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</row>
    <row r="675" spans="1:28" ht="14.2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2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</row>
    <row r="676" spans="1:28" ht="14.2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2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</row>
    <row r="677" spans="1:28" ht="14.2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2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</row>
    <row r="678" spans="1:28" ht="14.2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2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</row>
    <row r="679" spans="1:28" ht="14.2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2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</row>
    <row r="680" spans="1:28" ht="14.2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2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</row>
    <row r="681" spans="1:28" ht="14.2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2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</row>
    <row r="682" spans="1:28" ht="14.2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2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</row>
    <row r="683" spans="1:28" ht="14.2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2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</row>
    <row r="684" spans="1:28" ht="14.2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2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</row>
    <row r="685" spans="1:28" ht="14.2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2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</row>
    <row r="686" spans="1:28" ht="14.2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2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</row>
    <row r="687" spans="1:28" ht="14.2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2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</row>
    <row r="688" spans="1:28" ht="14.2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2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</row>
    <row r="689" spans="1:28" ht="14.2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2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</row>
    <row r="690" spans="1:28" ht="14.2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2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</row>
    <row r="691" spans="1:28" ht="14.2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2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</row>
    <row r="692" spans="1:28" ht="14.2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2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</row>
    <row r="693" spans="1:28" ht="14.2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2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</row>
    <row r="694" spans="1:28" ht="14.2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2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</row>
    <row r="695" spans="1:28" ht="14.2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2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</row>
    <row r="696" spans="1:28" ht="14.2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2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</row>
    <row r="697" spans="1:28" ht="14.2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2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</row>
    <row r="698" spans="1:28" ht="14.2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2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</row>
    <row r="699" spans="1:28" ht="14.2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2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</row>
    <row r="700" spans="1:28" ht="14.2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2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</row>
    <row r="701" spans="1:28" ht="14.2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2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</row>
    <row r="702" spans="1:28" ht="14.2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2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</row>
    <row r="703" spans="1:28" ht="14.2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2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</row>
    <row r="704" spans="1:28" ht="14.2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2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</row>
    <row r="705" spans="1:28" ht="14.2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2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</row>
    <row r="706" spans="1:28" ht="14.2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2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</row>
    <row r="707" spans="1:28" ht="14.2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2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</row>
    <row r="708" spans="1:28" ht="14.2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2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</row>
    <row r="709" spans="1:28" ht="14.2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2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</row>
    <row r="710" spans="1:28" ht="14.2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2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</row>
    <row r="711" spans="1:28" ht="14.2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2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</row>
    <row r="712" spans="1:28" ht="14.2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2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</row>
    <row r="713" spans="1:28" ht="14.2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2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</row>
    <row r="714" spans="1:28" ht="14.2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2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</row>
    <row r="715" spans="1:28" ht="14.2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2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</row>
    <row r="716" spans="1:28" ht="14.2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2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</row>
    <row r="717" spans="1:28" ht="14.2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2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</row>
    <row r="718" spans="1:28" ht="14.2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2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</row>
    <row r="719" spans="1:28" ht="14.2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2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</row>
    <row r="720" spans="1:28" ht="14.2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2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</row>
    <row r="721" spans="1:28" ht="14.2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2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</row>
    <row r="722" spans="1:28" ht="14.2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2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</row>
    <row r="723" spans="1:28" ht="14.2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2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</row>
    <row r="724" spans="1:28" ht="14.2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2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</row>
    <row r="725" spans="1:28" ht="14.2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2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</row>
    <row r="726" spans="1:28" ht="14.2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2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</row>
    <row r="727" spans="1:28" ht="14.2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2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</row>
    <row r="728" spans="1:28" ht="14.2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2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</row>
    <row r="729" spans="1:28" ht="14.2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2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</row>
    <row r="730" spans="1:28" ht="14.2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2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</row>
    <row r="731" spans="1:28" ht="14.2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2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</row>
    <row r="732" spans="1:28" ht="14.2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2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</row>
    <row r="733" spans="1:28" ht="14.2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2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</row>
    <row r="734" spans="1:28" ht="14.2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2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</row>
    <row r="735" spans="1:28" ht="14.2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2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</row>
    <row r="736" spans="1:28" ht="14.2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2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</row>
    <row r="737" spans="1:28" ht="14.2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2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</row>
    <row r="738" spans="1:28" ht="14.2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2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</row>
    <row r="739" spans="1:28" ht="14.2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2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</row>
    <row r="740" spans="1:28" ht="14.2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2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</row>
    <row r="741" spans="1:28" ht="14.2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2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</row>
    <row r="742" spans="1:28" ht="14.2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2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</row>
    <row r="743" spans="1:28" ht="14.2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2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</row>
    <row r="744" spans="1:28" ht="14.2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2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</row>
    <row r="745" spans="1:28" ht="14.2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2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</row>
    <row r="746" spans="1:28" ht="14.2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2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</row>
    <row r="747" spans="1:28" ht="14.2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2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</row>
    <row r="748" spans="1:28" ht="14.2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2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</row>
    <row r="749" spans="1:28" ht="14.2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2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</row>
    <row r="750" spans="1:28" ht="14.2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2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</row>
    <row r="751" spans="1:28" ht="14.2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2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</row>
    <row r="752" spans="1:28" ht="14.2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2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</row>
    <row r="753" spans="1:28" ht="14.2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2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</row>
    <row r="754" spans="1:28" ht="14.2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2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</row>
    <row r="755" spans="1:28" ht="14.2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2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</row>
    <row r="756" spans="1:28" ht="14.2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2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</row>
    <row r="757" spans="1:28" ht="14.2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2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</row>
    <row r="758" spans="1:28" ht="14.2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2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</row>
    <row r="759" spans="1:28" ht="14.2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2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</row>
    <row r="760" spans="1:28" ht="14.2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2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</row>
    <row r="761" spans="1:28" ht="14.2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2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</row>
    <row r="762" spans="1:28" ht="14.2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2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</row>
    <row r="763" spans="1:28" ht="14.2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2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</row>
    <row r="764" spans="1:28" ht="14.2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2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</row>
    <row r="765" spans="1:28" ht="14.2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2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</row>
    <row r="766" spans="1:28" ht="14.2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2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</row>
    <row r="767" spans="1:28" ht="14.2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2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</row>
    <row r="768" spans="1:28" ht="14.2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2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</row>
    <row r="769" spans="1:28" ht="14.2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2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</row>
    <row r="770" spans="1:28" ht="14.2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2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</row>
    <row r="771" spans="1:28" ht="14.2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2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</row>
    <row r="772" spans="1:28" ht="14.2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2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</row>
    <row r="773" spans="1:28" ht="14.2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2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</row>
    <row r="774" spans="1:28" ht="14.2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2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</row>
    <row r="775" spans="1:28" ht="14.2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2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</row>
    <row r="776" spans="1:28" ht="14.2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2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</row>
    <row r="777" spans="1:28" ht="14.2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2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</row>
    <row r="778" spans="1:28" ht="14.2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2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</row>
    <row r="779" spans="1:28" ht="14.2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2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</row>
    <row r="780" spans="1:28" ht="14.2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2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</row>
    <row r="781" spans="1:28" ht="14.2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2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</row>
    <row r="782" spans="1:28" ht="14.2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2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</row>
    <row r="783" spans="1:28" ht="14.2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2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</row>
    <row r="784" spans="1:28" ht="14.2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2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</row>
    <row r="785" spans="1:28" ht="14.2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2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</row>
    <row r="786" spans="1:28" ht="14.2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2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</row>
    <row r="787" spans="1:28" ht="14.2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2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</row>
    <row r="788" spans="1:28" ht="14.2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2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</row>
    <row r="789" spans="1:28" ht="14.2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2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</row>
    <row r="790" spans="1:28" ht="14.2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2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</row>
    <row r="791" spans="1:28" ht="14.2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2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</row>
    <row r="792" spans="1:28" ht="14.2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2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</row>
    <row r="793" spans="1:28" ht="14.2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2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</row>
    <row r="794" spans="1:28" ht="14.2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2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</row>
    <row r="795" spans="1:28" ht="14.2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2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</row>
    <row r="796" spans="1:28" ht="14.2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2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</row>
    <row r="797" spans="1:28" ht="14.2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2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</row>
    <row r="798" spans="1:28" ht="14.2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2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</row>
    <row r="799" spans="1:28" ht="14.2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2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</row>
    <row r="800" spans="1:28" ht="14.2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2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</row>
    <row r="801" spans="1:28" ht="14.2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2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</row>
    <row r="802" spans="1:28" ht="14.2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2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</row>
    <row r="803" spans="1:28" ht="14.2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2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</row>
    <row r="804" spans="1:28" ht="14.2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2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</row>
    <row r="805" spans="1:28" ht="14.2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2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</row>
    <row r="806" spans="1:28" ht="14.2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2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</row>
    <row r="807" spans="1:28" ht="14.2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2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</row>
    <row r="808" spans="1:28" ht="14.2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2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</row>
    <row r="809" spans="1:28" ht="14.2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2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</row>
    <row r="810" spans="1:28" ht="14.2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2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</row>
    <row r="811" spans="1:28" ht="14.2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2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</row>
    <row r="812" spans="1:28" ht="14.2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2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</row>
    <row r="813" spans="1:28" ht="14.2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2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</row>
    <row r="814" spans="1:28" ht="14.2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2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</row>
    <row r="815" spans="1:28" ht="14.2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2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</row>
    <row r="816" spans="1:28" ht="14.2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2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</row>
    <row r="817" spans="1:28" ht="14.2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2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</row>
    <row r="818" spans="1:28" ht="14.2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2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</row>
    <row r="819" spans="1:28" ht="14.2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2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</row>
    <row r="820" spans="1:28" ht="14.2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2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</row>
    <row r="821" spans="1:28" ht="14.2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2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</row>
    <row r="822" spans="1:28" ht="14.2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2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</row>
    <row r="823" spans="1:28" ht="14.2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2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</row>
    <row r="824" spans="1:28" ht="14.2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2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</row>
    <row r="825" spans="1:28" ht="14.2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2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</row>
    <row r="826" spans="1:28" ht="14.2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2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</row>
    <row r="827" spans="1:28" ht="14.2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2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</row>
    <row r="828" spans="1:28" ht="14.2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2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</row>
    <row r="829" spans="1:28" ht="14.2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2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</row>
    <row r="830" spans="1:28" ht="14.2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2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</row>
    <row r="831" spans="1:28" ht="14.2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2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</row>
    <row r="832" spans="1:28" ht="14.2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2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</row>
    <row r="833" spans="1:28" ht="14.2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2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</row>
    <row r="834" spans="1:28" ht="14.2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2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</row>
    <row r="835" spans="1:28" ht="14.2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2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</row>
    <row r="836" spans="1:28" ht="14.2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2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</row>
    <row r="837" spans="1:28" ht="14.2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2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</row>
    <row r="838" spans="1:28" ht="14.2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2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</row>
    <row r="839" spans="1:28" ht="14.2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2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</row>
    <row r="840" spans="1:28" ht="14.2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2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</row>
    <row r="841" spans="1:28" ht="14.2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2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</row>
    <row r="842" spans="1:28" ht="14.2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2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</row>
    <row r="843" spans="1:28" ht="14.2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2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</row>
    <row r="844" spans="1:28" ht="14.2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2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</row>
    <row r="845" spans="1:28" ht="14.2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2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</row>
    <row r="846" spans="1:28" ht="14.2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2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</row>
    <row r="847" spans="1:28" ht="14.2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2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</row>
    <row r="848" spans="1:28" ht="14.2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2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</row>
    <row r="849" spans="1:28" ht="14.2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2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</row>
    <row r="850" spans="1:28" ht="14.2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2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</row>
    <row r="851" spans="1:28" ht="14.2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2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</row>
    <row r="852" spans="1:28" ht="14.2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2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</row>
    <row r="853" spans="1:28" ht="14.2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2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</row>
    <row r="854" spans="1:28" ht="14.2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2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</row>
    <row r="855" spans="1:28" ht="14.2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2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</row>
    <row r="856" spans="1:28" ht="14.2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2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</row>
    <row r="857" spans="1:28" ht="14.2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2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</row>
    <row r="858" spans="1:28" ht="14.2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2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</row>
    <row r="859" spans="1:28" ht="14.2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2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</row>
    <row r="860" spans="1:28" ht="14.2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2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</row>
    <row r="861" spans="1:28" ht="14.2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2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</row>
    <row r="862" spans="1:28" ht="14.2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2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</row>
    <row r="863" spans="1:28" ht="14.2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2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</row>
    <row r="864" spans="1:28" ht="14.2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2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</row>
    <row r="865" spans="1:28" ht="14.2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2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</row>
    <row r="866" spans="1:28" ht="14.2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2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</row>
    <row r="867" spans="1:28" ht="14.2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2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</row>
    <row r="868" spans="1:28" ht="14.2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2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</row>
    <row r="869" spans="1:28" ht="14.2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2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</row>
    <row r="870" spans="1:28" ht="14.2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2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</row>
    <row r="871" spans="1:28" ht="14.2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2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</row>
    <row r="872" spans="1:28" ht="14.2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2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</row>
    <row r="873" spans="1:28" ht="14.2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2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</row>
    <row r="874" spans="1:28" ht="14.2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2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</row>
    <row r="875" spans="1:28" ht="14.2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2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</row>
    <row r="876" spans="1:28" ht="14.2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2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</row>
    <row r="877" spans="1:28" ht="14.2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2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</row>
    <row r="878" spans="1:28" ht="14.2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2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</row>
    <row r="879" spans="1:28" ht="14.2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2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</row>
    <row r="880" spans="1:28" ht="14.2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2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</row>
    <row r="881" spans="1:28" ht="14.2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2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</row>
    <row r="882" spans="1:28" ht="14.2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2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</row>
    <row r="883" spans="1:28" ht="14.2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2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</row>
    <row r="884" spans="1:28" ht="14.2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2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</row>
    <row r="885" spans="1:28" ht="14.2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2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</row>
    <row r="886" spans="1:28" ht="14.2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2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</row>
    <row r="887" spans="1:28" ht="14.2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2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</row>
    <row r="888" spans="1:28" ht="14.2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2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</row>
    <row r="889" spans="1:28" ht="14.2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2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</row>
    <row r="890" spans="1:28" ht="14.2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2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</row>
    <row r="891" spans="1:28" ht="14.2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2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</row>
    <row r="892" spans="1:28" ht="14.2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2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</row>
    <row r="893" spans="1:28" ht="14.2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2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</row>
    <row r="894" spans="1:28" ht="14.2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2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</row>
    <row r="895" spans="1:28" ht="14.2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2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</row>
    <row r="896" spans="1:28" ht="14.2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2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</row>
    <row r="897" spans="1:28" ht="14.2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2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</row>
    <row r="898" spans="1:28" ht="14.2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2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</row>
    <row r="899" spans="1:28" ht="14.2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2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</row>
    <row r="900" spans="1:28" ht="14.2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2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</row>
    <row r="901" spans="1:28" ht="14.2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2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</row>
    <row r="902" spans="1:28" ht="14.2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2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</row>
    <row r="903" spans="1:28" ht="14.2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2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</row>
    <row r="904" spans="1:28" ht="14.2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2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</row>
    <row r="905" spans="1:28" ht="14.2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2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</row>
    <row r="906" spans="1:28" ht="14.2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2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</row>
    <row r="907" spans="1:28" ht="14.2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2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</row>
    <row r="908" spans="1:28" ht="14.2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2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</row>
    <row r="909" spans="1:28" ht="14.2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2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</row>
    <row r="910" spans="1:28" ht="14.2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2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</row>
    <row r="911" spans="1:28" ht="14.2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2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</row>
    <row r="912" spans="1:28" ht="14.2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2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</row>
    <row r="913" spans="1:28" ht="14.2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2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</row>
    <row r="914" spans="1:28" ht="14.2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2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</row>
    <row r="915" spans="1:28" ht="14.2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2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</row>
    <row r="916" spans="1:28" ht="14.2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2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</row>
    <row r="917" spans="1:28" ht="14.2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2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</row>
    <row r="918" spans="1:28" ht="14.2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2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</row>
    <row r="919" spans="1:28" ht="14.2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2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</row>
    <row r="920" spans="1:28" ht="14.2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2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</row>
    <row r="921" spans="1:28" ht="14.2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2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</row>
    <row r="922" spans="1:28" ht="14.2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2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</row>
    <row r="923" spans="1:28" ht="14.2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2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</row>
    <row r="924" spans="1:28" ht="14.2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2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</row>
    <row r="925" spans="1:28" ht="14.2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2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</row>
    <row r="926" spans="1:28" ht="14.2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2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</row>
    <row r="927" spans="1:28" ht="14.2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2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</row>
    <row r="928" spans="1:28" ht="14.2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2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</row>
    <row r="929" spans="1:28" ht="14.2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2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</row>
    <row r="930" spans="1:28" ht="14.2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2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</row>
    <row r="931" spans="1:28" ht="14.2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2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</row>
    <row r="932" spans="1:28" ht="14.2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2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</row>
    <row r="933" spans="1:28" ht="14.2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2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</row>
    <row r="934" spans="1:28" ht="14.2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2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</row>
    <row r="935" spans="1:28" ht="14.2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2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</row>
    <row r="936" spans="1:28" ht="14.2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2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</row>
    <row r="937" spans="1:28" ht="14.2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2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</row>
    <row r="938" spans="1:28" ht="14.2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2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</row>
    <row r="939" spans="1:28" ht="14.2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2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</row>
    <row r="940" spans="1:28" ht="14.2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2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</row>
    <row r="941" spans="1:28" ht="14.2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2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</row>
    <row r="942" spans="1:28" ht="14.2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2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</row>
    <row r="943" spans="1:28" ht="14.2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2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</row>
    <row r="944" spans="1:28" ht="14.2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2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</row>
    <row r="945" spans="1:28" ht="14.2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2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</row>
    <row r="946" spans="1:28" ht="14.2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2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</row>
    <row r="947" spans="1:28" ht="14.2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2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</row>
    <row r="948" spans="1:28" ht="14.2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2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</row>
    <row r="949" spans="1:28" ht="14.2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2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</row>
    <row r="950" spans="1:28" ht="14.2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2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</row>
    <row r="951" spans="1:28" ht="14.2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2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</row>
    <row r="952" spans="1:28" ht="14.2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2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</row>
    <row r="953" spans="1:28" ht="14.2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2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</row>
    <row r="954" spans="1:28" ht="14.2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2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</row>
    <row r="955" spans="1:28" ht="14.2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2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</row>
    <row r="956" spans="1:28" ht="14.2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2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</row>
    <row r="957" spans="1:28" ht="14.2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2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</row>
    <row r="958" spans="1:28" ht="14.2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2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</row>
    <row r="959" spans="1:28" ht="14.2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2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</row>
    <row r="960" spans="1:28" ht="14.2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2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</row>
    <row r="961" spans="1:28" ht="14.2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2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</row>
    <row r="962" spans="1:28" ht="14.2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2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</row>
    <row r="963" spans="1:28" ht="14.2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2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</row>
    <row r="964" spans="1:28" ht="14.2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2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</row>
    <row r="965" spans="1:28" ht="14.2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2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</row>
    <row r="966" spans="1:28" ht="14.2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2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</row>
    <row r="967" spans="1:28" ht="14.2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2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</row>
    <row r="968" spans="1:28" ht="14.2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2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</row>
    <row r="969" spans="1:28" ht="14.2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2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</row>
    <row r="970" spans="1:28" ht="14.2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2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</row>
    <row r="971" spans="1:28" ht="14.2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2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</row>
    <row r="972" spans="1:28" ht="14.2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2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</row>
    <row r="973" spans="1:28" ht="14.2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2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</row>
    <row r="974" spans="1:28" ht="14.2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2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</row>
    <row r="975" spans="1:28" ht="14.2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2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</row>
    <row r="976" spans="1:28" ht="14.2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2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</row>
    <row r="977" spans="1:28" ht="14.2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2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</row>
    <row r="978" spans="1:28" ht="14.2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2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</row>
    <row r="979" spans="1:28" ht="14.2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2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</row>
    <row r="980" spans="1:28" ht="14.25" customHeight="1" x14ac:dyDescent="0.25">
      <c r="A980" s="11"/>
      <c r="B980" s="11"/>
      <c r="C980" s="11"/>
      <c r="D980" s="11"/>
      <c r="E980" s="11"/>
      <c r="F980" s="11"/>
      <c r="G980" s="11"/>
      <c r="Y980" s="11"/>
      <c r="Z980" s="11"/>
      <c r="AA980" s="11"/>
      <c r="AB980" s="11"/>
    </row>
    <row r="981" spans="1:28" ht="14.25" customHeight="1" x14ac:dyDescent="0.25">
      <c r="A981" s="11"/>
      <c r="B981" s="11"/>
      <c r="C981" s="11"/>
      <c r="D981" s="11"/>
      <c r="E981" s="11"/>
      <c r="F981" s="11"/>
      <c r="G981" s="11"/>
      <c r="Y981" s="11"/>
      <c r="Z981" s="11"/>
      <c r="AA981" s="11"/>
      <c r="AB981" s="11"/>
    </row>
    <row r="982" spans="1:28" ht="14.25" customHeight="1" x14ac:dyDescent="0.25">
      <c r="A982" s="11"/>
      <c r="B982" s="11"/>
      <c r="C982" s="11"/>
      <c r="D982" s="11"/>
      <c r="E982" s="11"/>
      <c r="F982" s="11"/>
      <c r="G982" s="11"/>
      <c r="Y982" s="11"/>
      <c r="Z982" s="11"/>
      <c r="AA982" s="11"/>
      <c r="AB982" s="11"/>
    </row>
    <row r="983" spans="1:28" ht="14.25" customHeight="1" x14ac:dyDescent="0.25">
      <c r="A983" s="11"/>
      <c r="B983" s="11"/>
      <c r="C983" s="11"/>
      <c r="D983" s="11"/>
      <c r="E983" s="11"/>
      <c r="F983" s="11"/>
      <c r="G983" s="11"/>
      <c r="Y983" s="11"/>
      <c r="Z983" s="11"/>
      <c r="AA983" s="11"/>
      <c r="AB983" s="11"/>
    </row>
    <row r="984" spans="1:28" ht="14.25" customHeight="1" x14ac:dyDescent="0.25">
      <c r="A984" s="11"/>
      <c r="B984" s="11"/>
      <c r="C984" s="11"/>
      <c r="D984" s="11"/>
      <c r="E984" s="11"/>
      <c r="F984" s="11"/>
      <c r="G984" s="11"/>
      <c r="Y984" s="11"/>
      <c r="Z984" s="11"/>
      <c r="AA984" s="11"/>
      <c r="AB984" s="11"/>
    </row>
    <row r="985" spans="1:28" ht="14.25" customHeight="1" x14ac:dyDescent="0.25">
      <c r="A985" s="11"/>
      <c r="B985" s="11"/>
      <c r="C985" s="11"/>
      <c r="D985" s="11"/>
      <c r="E985" s="11"/>
      <c r="F985" s="11"/>
      <c r="G985" s="11"/>
      <c r="Y985" s="11"/>
      <c r="Z985" s="11"/>
      <c r="AA985" s="11"/>
      <c r="AB985" s="11"/>
    </row>
    <row r="986" spans="1:28" ht="14.25" customHeight="1" x14ac:dyDescent="0.25">
      <c r="A986" s="11"/>
      <c r="B986" s="11"/>
      <c r="C986" s="11"/>
      <c r="D986" s="11"/>
      <c r="E986" s="11"/>
      <c r="F986" s="11"/>
      <c r="G986" s="11"/>
      <c r="Y986" s="11"/>
      <c r="Z986" s="11"/>
      <c r="AA986" s="11"/>
      <c r="AB986" s="11"/>
    </row>
    <row r="987" spans="1:28" ht="14.25" customHeight="1" x14ac:dyDescent="0.25">
      <c r="A987" s="11"/>
      <c r="B987" s="11"/>
      <c r="C987" s="11"/>
      <c r="D987" s="11"/>
      <c r="E987" s="11"/>
      <c r="F987" s="11"/>
      <c r="G987" s="11"/>
      <c r="Y987" s="11"/>
      <c r="Z987" s="11"/>
      <c r="AA987" s="11"/>
      <c r="AB987" s="11"/>
    </row>
    <row r="988" spans="1:28" ht="14.25" customHeight="1" x14ac:dyDescent="0.25">
      <c r="A988" s="11"/>
      <c r="B988" s="11"/>
      <c r="C988" s="11"/>
      <c r="D988" s="11"/>
      <c r="E988" s="11"/>
      <c r="F988" s="11"/>
      <c r="G988" s="11"/>
      <c r="Y988" s="11"/>
      <c r="Z988" s="11"/>
      <c r="AA988" s="11"/>
      <c r="AB988" s="11"/>
    </row>
    <row r="989" spans="1:28" ht="14.25" customHeight="1" x14ac:dyDescent="0.25">
      <c r="A989" s="11"/>
      <c r="B989" s="11"/>
      <c r="C989" s="11"/>
      <c r="D989" s="11"/>
      <c r="E989" s="11"/>
      <c r="F989" s="11"/>
      <c r="G989" s="11"/>
      <c r="Y989" s="11"/>
      <c r="Z989" s="11"/>
      <c r="AA989" s="11"/>
      <c r="AB989" s="11"/>
    </row>
    <row r="990" spans="1:28" ht="14.25" customHeight="1" x14ac:dyDescent="0.25">
      <c r="A990" s="11"/>
      <c r="B990" s="11"/>
      <c r="C990" s="11"/>
      <c r="D990" s="11"/>
      <c r="E990" s="11"/>
      <c r="F990" s="11"/>
      <c r="G990" s="11"/>
      <c r="Y990" s="11"/>
      <c r="Z990" s="11"/>
      <c r="AA990" s="11"/>
      <c r="AB990" s="11"/>
    </row>
    <row r="991" spans="1:28" ht="14.25" customHeight="1" x14ac:dyDescent="0.25">
      <c r="A991" s="11"/>
      <c r="B991" s="11"/>
      <c r="C991" s="11"/>
      <c r="D991" s="11"/>
      <c r="E991" s="11"/>
      <c r="F991" s="11"/>
      <c r="G991" s="11"/>
      <c r="Y991" s="11"/>
      <c r="Z991" s="11"/>
      <c r="AA991" s="11"/>
      <c r="AB991" s="11"/>
    </row>
    <row r="992" spans="1:28" ht="14.25" customHeight="1" x14ac:dyDescent="0.25">
      <c r="A992" s="11"/>
      <c r="B992" s="11"/>
      <c r="C992" s="11"/>
      <c r="D992" s="11"/>
      <c r="E992" s="11"/>
      <c r="F992" s="11"/>
      <c r="G992" s="11"/>
      <c r="Y992" s="11"/>
      <c r="Z992" s="11"/>
      <c r="AA992" s="11"/>
      <c r="AB992" s="11"/>
    </row>
    <row r="993" spans="1:28" ht="14.25" customHeight="1" x14ac:dyDescent="0.25">
      <c r="A993" s="11"/>
      <c r="B993" s="11"/>
      <c r="C993" s="11"/>
      <c r="D993" s="11"/>
      <c r="E993" s="11"/>
      <c r="F993" s="11"/>
      <c r="G993" s="11"/>
      <c r="Y993" s="11"/>
      <c r="Z993" s="11"/>
      <c r="AA993" s="11"/>
      <c r="AB993" s="11"/>
    </row>
    <row r="994" spans="1:28" ht="14.25" customHeight="1" x14ac:dyDescent="0.25">
      <c r="A994" s="11"/>
      <c r="B994" s="11"/>
      <c r="C994" s="11"/>
      <c r="D994" s="11"/>
      <c r="E994" s="11"/>
      <c r="F994" s="11"/>
      <c r="G994" s="11"/>
      <c r="Y994" s="11"/>
      <c r="Z994" s="11"/>
      <c r="AA994" s="11"/>
      <c r="AB994" s="11"/>
    </row>
    <row r="995" spans="1:28" ht="14.25" customHeight="1" x14ac:dyDescent="0.25">
      <c r="A995" s="11"/>
      <c r="B995" s="11"/>
      <c r="C995" s="11"/>
      <c r="D995" s="11"/>
      <c r="E995" s="11"/>
      <c r="F995" s="11"/>
      <c r="G995" s="11"/>
      <c r="Y995" s="11"/>
      <c r="Z995" s="11"/>
      <c r="AA995" s="11"/>
      <c r="AB995" s="11"/>
    </row>
    <row r="996" spans="1:28" ht="14.25" customHeight="1" x14ac:dyDescent="0.25">
      <c r="A996" s="11"/>
      <c r="B996" s="11"/>
      <c r="C996" s="11"/>
      <c r="D996" s="11"/>
      <c r="E996" s="11"/>
      <c r="F996" s="11"/>
      <c r="G996" s="11"/>
      <c r="Y996" s="11"/>
      <c r="Z996" s="11"/>
      <c r="AA996" s="11"/>
      <c r="AB996" s="11"/>
    </row>
    <row r="997" spans="1:28" ht="14.25" customHeight="1" x14ac:dyDescent="0.25">
      <c r="A997" s="11"/>
      <c r="B997" s="11"/>
      <c r="C997" s="11"/>
      <c r="D997" s="11"/>
      <c r="E997" s="11"/>
      <c r="F997" s="11"/>
      <c r="G997" s="11"/>
      <c r="Y997" s="11"/>
      <c r="Z997" s="11"/>
      <c r="AA997" s="11"/>
      <c r="AB997" s="11"/>
    </row>
    <row r="998" spans="1:28" ht="14.25" customHeight="1" x14ac:dyDescent="0.25">
      <c r="A998" s="11"/>
      <c r="B998" s="11"/>
      <c r="C998" s="11"/>
      <c r="D998" s="11"/>
      <c r="E998" s="11"/>
      <c r="F998" s="11"/>
      <c r="G998" s="11"/>
      <c r="Y998" s="11"/>
      <c r="Z998" s="11"/>
      <c r="AA998" s="11"/>
      <c r="AB998" s="11"/>
    </row>
    <row r="999" spans="1:28" ht="14.25" customHeight="1" x14ac:dyDescent="0.25">
      <c r="A999" s="11"/>
      <c r="B999" s="11"/>
      <c r="C999" s="11"/>
      <c r="D999" s="11"/>
      <c r="E999" s="11"/>
      <c r="F999" s="11"/>
      <c r="G999" s="11"/>
      <c r="Y999" s="11"/>
      <c r="Z999" s="11"/>
      <c r="AA999" s="11"/>
      <c r="AB999" s="11"/>
    </row>
    <row r="1000" spans="1:28" ht="14.25" customHeight="1" x14ac:dyDescent="0.25">
      <c r="A1000" s="11"/>
      <c r="B1000" s="11"/>
      <c r="C1000" s="11"/>
      <c r="D1000" s="11"/>
      <c r="E1000" s="11"/>
      <c r="F1000" s="11"/>
      <c r="G1000" s="11"/>
      <c r="Y1000" s="11"/>
      <c r="Z1000" s="11"/>
      <c r="AA1000" s="11"/>
      <c r="AB1000" s="11"/>
    </row>
    <row r="1001" spans="1:28" ht="14.25" customHeight="1" x14ac:dyDescent="0.25">
      <c r="A1001" s="11"/>
      <c r="B1001" s="11"/>
      <c r="C1001" s="11"/>
      <c r="D1001" s="11"/>
      <c r="E1001" s="11"/>
      <c r="F1001" s="11"/>
      <c r="G1001" s="11"/>
      <c r="Y1001" s="11"/>
      <c r="Z1001" s="11"/>
      <c r="AA1001" s="11"/>
      <c r="AB1001" s="11"/>
    </row>
    <row r="1002" spans="1:28" ht="14.25" customHeight="1" x14ac:dyDescent="0.25">
      <c r="A1002" s="11"/>
      <c r="B1002" s="11"/>
      <c r="C1002" s="11"/>
      <c r="D1002" s="11"/>
      <c r="E1002" s="11"/>
      <c r="F1002" s="11"/>
      <c r="G1002" s="11"/>
      <c r="Y1002" s="11"/>
      <c r="Z1002" s="11"/>
      <c r="AA1002" s="11"/>
      <c r="AB1002" s="11"/>
    </row>
    <row r="1003" spans="1:28" ht="14.25" customHeight="1" x14ac:dyDescent="0.25">
      <c r="A1003" s="11"/>
      <c r="B1003" s="11"/>
      <c r="C1003" s="11"/>
      <c r="D1003" s="11"/>
      <c r="E1003" s="11"/>
      <c r="F1003" s="11"/>
      <c r="G1003" s="11"/>
      <c r="Y1003" s="11"/>
      <c r="Z1003" s="11"/>
      <c r="AA1003" s="11"/>
      <c r="AB1003" s="11"/>
    </row>
    <row r="1004" spans="1:28" ht="14.25" customHeight="1" x14ac:dyDescent="0.25">
      <c r="A1004" s="11"/>
      <c r="B1004" s="11"/>
      <c r="C1004" s="11"/>
      <c r="D1004" s="11"/>
      <c r="E1004" s="11"/>
      <c r="F1004" s="11"/>
      <c r="G1004" s="11"/>
      <c r="Y1004" s="11"/>
      <c r="Z1004" s="11"/>
      <c r="AA1004" s="11"/>
      <c r="AB1004" s="11"/>
    </row>
    <row r="1005" spans="1:28" ht="14.25" customHeight="1" x14ac:dyDescent="0.25">
      <c r="A1005" s="11"/>
      <c r="B1005" s="11"/>
      <c r="C1005" s="11"/>
      <c r="D1005" s="11"/>
      <c r="E1005" s="11"/>
      <c r="F1005" s="11"/>
      <c r="G1005" s="11"/>
      <c r="Y1005" s="11"/>
      <c r="Z1005" s="11"/>
      <c r="AA1005" s="11"/>
      <c r="AB1005" s="11"/>
    </row>
    <row r="1006" spans="1:28" ht="14.25" customHeight="1" x14ac:dyDescent="0.25">
      <c r="A1006" s="11"/>
      <c r="B1006" s="11"/>
      <c r="C1006" s="11"/>
      <c r="D1006" s="11"/>
      <c r="E1006" s="11"/>
      <c r="F1006" s="11"/>
      <c r="G1006" s="11"/>
      <c r="Y1006" s="11"/>
      <c r="Z1006" s="11"/>
      <c r="AA1006" s="11"/>
      <c r="AB1006" s="11"/>
    </row>
  </sheetData>
  <sheetProtection algorithmName="SHA-512" hashValue="r//F4ZZIyVqNvJyPCXvpQjgexBx17qo+osMlbNosKyP7912cjUXyFJyTpQpKaFffTHdDZ6t62Y0LrCd5ETlj1w==" saltValue="+5tCzBk57MNa8eA9mX6IDQ==" spinCount="100000" sheet="1" objects="1" scenarios="1"/>
  <sortState ref="B15:X60">
    <sortCondition ref="B14"/>
  </sortState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9 H21 H42 H24">
    <cfRule type="notContainsBlanks" dxfId="16" priority="10">
      <formula>LEN(TRIM(H14))&gt;0</formula>
    </cfRule>
  </conditionalFormatting>
  <conditionalFormatting sqref="H25">
    <cfRule type="notContainsBlanks" dxfId="15" priority="11">
      <formula>LEN(TRIM(H25))&gt;0</formula>
    </cfRule>
  </conditionalFormatting>
  <conditionalFormatting sqref="H28">
    <cfRule type="notContainsBlanks" dxfId="14" priority="12">
      <formula>LEN(TRIM(H28))&gt;0</formula>
    </cfRule>
  </conditionalFormatting>
  <conditionalFormatting sqref="H30">
    <cfRule type="notContainsBlanks" dxfId="13" priority="13">
      <formula>LEN(TRIM(H30))&gt;0</formula>
    </cfRule>
  </conditionalFormatting>
  <conditionalFormatting sqref="H34">
    <cfRule type="notContainsBlanks" dxfId="12" priority="14">
      <formula>LEN(TRIM(H34))&gt;0</formula>
    </cfRule>
  </conditionalFormatting>
  <conditionalFormatting sqref="H54">
    <cfRule type="notContainsBlanks" dxfId="11" priority="15">
      <formula>LEN(TRIM(H54))&gt;0</formula>
    </cfRule>
  </conditionalFormatting>
  <conditionalFormatting sqref="H60">
    <cfRule type="notContainsBlanks" dxfId="10" priority="16">
      <formula>LEN(TRIM(H60))&gt;0</formula>
    </cfRule>
  </conditionalFormatting>
  <conditionalFormatting sqref="H29">
    <cfRule type="notContainsBlanks" dxfId="9" priority="17">
      <formula>LEN(TRIM(H29))&gt;0</formula>
    </cfRule>
  </conditionalFormatting>
  <conditionalFormatting sqref="H33">
    <cfRule type="notContainsBlanks" dxfId="8" priority="18">
      <formula>LEN(TRIM(H33))&gt;0</formula>
    </cfRule>
  </conditionalFormatting>
  <conditionalFormatting sqref="H27">
    <cfRule type="notContainsBlanks" dxfId="7" priority="9">
      <formula>LEN(TRIM(H27))&gt;0</formula>
    </cfRule>
  </conditionalFormatting>
  <conditionalFormatting sqref="H51">
    <cfRule type="notContainsBlanks" dxfId="6" priority="8">
      <formula>LEN(TRIM(H51))&gt;0</formula>
    </cfRule>
  </conditionalFormatting>
  <conditionalFormatting sqref="H23">
    <cfRule type="notContainsBlanks" dxfId="5" priority="7">
      <formula>LEN(TRIM(H23))&gt;0</formula>
    </cfRule>
  </conditionalFormatting>
  <conditionalFormatting sqref="H22">
    <cfRule type="notContainsBlanks" dxfId="4" priority="6">
      <formula>LEN(TRIM(H22))&gt;0</formula>
    </cfRule>
  </conditionalFormatting>
  <conditionalFormatting sqref="H32">
    <cfRule type="notContainsBlanks" dxfId="3" priority="5">
      <formula>LEN(TRIM(H32))&gt;0</formula>
    </cfRule>
  </conditionalFormatting>
  <conditionalFormatting sqref="H31">
    <cfRule type="notContainsBlanks" dxfId="2" priority="4">
      <formula>LEN(TRIM(H31))&gt;0</formula>
    </cfRule>
  </conditionalFormatting>
  <conditionalFormatting sqref="H52">
    <cfRule type="notContainsBlanks" dxfId="1" priority="2">
      <formula>LEN(TRIM(H52))&gt;0</formula>
    </cfRule>
  </conditionalFormatting>
  <conditionalFormatting sqref="H36">
    <cfRule type="notContainsBlanks" dxfId="0" priority="1">
      <formula>LEN(TRIM(H36))&gt;0</formula>
    </cfRule>
  </conditionalFormatting>
  <pageMargins left="0.7" right="0.7" top="0.75" bottom="0.75" header="0.3" footer="0.3"/>
  <pageSetup scale="1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TEMPORERA MARZO 2025</vt:lpstr>
      <vt:lpstr>'NOMINA TEMPORERA MARZO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2025-02-12T16:11:54Z</cp:lastPrinted>
  <dcterms:created xsi:type="dcterms:W3CDTF">2024-12-02T15:29:22Z</dcterms:created>
  <dcterms:modified xsi:type="dcterms:W3CDTF">2025-03-21T19:01:19Z</dcterms:modified>
</cp:coreProperties>
</file>